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MASTER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<sst xmlns="http://schemas.openxmlformats.org/spreadsheetml/2006/main" count="72" uniqueCount="72">
  <si>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RF Exposure Analysis  -  WORKSHEET</t>
  </si>
  <si>
    <t>COMPLIANCE WITH FCC-SPECIFIED GUIDELINES FOR HUMAN EXPOSURE TO RADIOFREQUENCY RADIATION</t>
  </si>
  <si>
    <t>Maximum Visual ERP</t>
  </si>
  <si>
    <t>Maximum Aural ERP (average) or Maximum DTV ERP</t>
  </si>
  <si>
    <t>kW.</t>
  </si>
  <si>
    <t>Metric Converter</t>
  </si>
  <si>
    <t>Relative Field at azimuth studied</t>
  </si>
  <si>
    <t>at azimuth:</t>
  </si>
  <si>
    <t>0 degrees</t>
  </si>
  <si>
    <t>Average ERP at azimuth studied</t>
  </si>
  <si>
    <t>kW.</t>
  </si>
  <si>
    <t>Meters</t>
  </si>
  <si>
    <t>to feet</t>
  </si>
  <si>
    <t>Frequency</t>
  </si>
  <si>
    <t>MHz.</t>
  </si>
  <si>
    <t>Controlled Environment Density Limit</t>
  </si>
  <si>
    <t>mw/cm</t>
  </si>
  <si>
    <t>Uncontrolled Env. Density Limit</t>
  </si>
  <si>
    <t>mw/cm</t>
  </si>
  <si>
    <t>Antenna Height Above Ground</t>
  </si>
  <si>
    <t>meters</t>
  </si>
  <si>
    <t>Feet</t>
  </si>
  <si>
    <t>to meters</t>
  </si>
  <si>
    <t>Allowance for height of person:</t>
  </si>
  <si>
    <t>meters</t>
  </si>
  <si>
    <t>Allowance for elevation change/roof-top</t>
  </si>
  <si>
    <t>meters</t>
  </si>
  <si>
    <t>Radiation center height used:</t>
  </si>
  <si>
    <t>meters</t>
  </si>
  <si>
    <t>Minimum Distance - Occupational</t>
  </si>
  <si>
    <t>meters</t>
  </si>
  <si>
    <t xml:space="preserve"> - at average ERP specified above, main beam</t>
  </si>
  <si>
    <t>Minimum Distance - Occupational</t>
  </si>
  <si>
    <t>feet</t>
  </si>
  <si>
    <t xml:space="preserve"> - at average ERP specified above, main beam</t>
  </si>
  <si>
    <t>Minimum Distance - Public</t>
  </si>
  <si>
    <t>meters</t>
  </si>
  <si>
    <t xml:space="preserve"> - at average ERP specified above, main beam</t>
  </si>
  <si>
    <t>Minimum Distance - Public</t>
  </si>
  <si>
    <t>feet</t>
  </si>
  <si>
    <t xml:space="preserve"> - at average ERP specified above, main beam</t>
  </si>
  <si>
    <t>Minimum Distance - 5% of Public limit</t>
  </si>
  <si>
    <t>meters</t>
  </si>
  <si>
    <t xml:space="preserve"> - at average ERP specified above, main beam</t>
  </si>
  <si>
    <t>Minimum Distance - 5% of Public limit</t>
  </si>
  <si>
    <t>feet</t>
  </si>
  <si>
    <t xml:space="preserve"> - at average ERP specified above, main beam</t>
  </si>
  <si>
    <t>Antenna model:</t>
  </si>
  <si>
    <t>Depress</t>
  </si>
  <si>
    <t>Total</t>
  </si>
  <si>
    <t>Horiz</t>
  </si>
  <si>
    <t>Angle</t>
  </si>
  <si>
    <t>Distance</t>
  </si>
  <si>
    <t>Distance</t>
  </si>
  <si>
    <t>Power density</t>
  </si>
  <si>
    <t>% of §1.1310 level</t>
  </si>
  <si>
    <t>% of §1.1310 level</t>
  </si>
  <si>
    <t>Notes</t>
  </si>
  <si>
    <t>deg.</t>
  </si>
  <si>
    <t>Rel. field</t>
  </si>
  <si>
    <t>(meters)</t>
  </si>
  <si>
    <t>(meters)</t>
  </si>
  <si>
    <t>(mW/cm²)</t>
  </si>
  <si>
    <t>(occupational)</t>
  </si>
  <si>
    <t>(uncontrolled)</t>
  </si>
  <si>
    <t>At tower base</t>
  </si>
  <si>
    <t>"Angle deg." is the angle in degrees from the antenna to the point evaluated. 0 degrees is horizontal</t>
  </si>
  <si>
    <t>"Distance" is the distance in meters from the center of the antenna to a point at the specified height above the ground</t>
  </si>
  <si>
    <t>"Rel. field" is the relative field voltage from data supplied by the antenna manufacturer.</t>
  </si>
  <si>
    <t xml:space="preserve">"Power Density" is the calculated power density using the formula in FCC OET Bulletin Number 65 </t>
  </si>
  <si>
    <t>"% of §1.1310 Permitted Level" is the percentage of the maximum exposure level permitted under FCC Rules §1.1310,</t>
  </si>
  <si>
    <t>16 bay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</si>
</sst>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0"/>
    <numFmt numFmtId="173" formatCode="0.00000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72" fontId="2" fillId="0" borderId="0" xfId="0" applyNumberFormat="1" applyFont="1" applyAlignment="1">
      <alignment/>
    </xf>
    <xf numFmtId="0" fontId="0" fillId="0" borderId="1" xfId="0" applyBorder="1" applyAlignment="1">
      <alignment/>
    </xf>
    <xf numFmtId="2" fontId="2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140625" style="0" customWidth="1"/>
    <col min="2" max="2" width="9.00390625" style="0" customWidth="1"/>
    <col min="3" max="4" width="9.8515625" style="0" customWidth="1"/>
    <col min="5" max="5" width="11.421875" style="0" customWidth="1"/>
    <col min="6" max="6" width="13.140625" style="0" customWidth="1"/>
    <col min="7" max="7" width="19.00390625" style="0" customWidth="1"/>
    <col min="8" max="8" width="18.140625" style="0" customWidth="1"/>
    <col min="9" max="16384" width="9.00390625" style="0" customWidth="1"/>
  </cols>
  <sheetData>
    <row r="1" ht="15.75">
      <c r="A1" s="1" t="s">
        <v>0</v>
      </c>
    </row>
    <row r="3" ht="15.75">
      <c r="A3" s="1" t="s">
        <v>1</v>
      </c>
    </row>
    <row r="4" ht="15.75">
      <c r="A4" s="1"/>
    </row>
    <row r="5" spans="1:3" ht="12.75">
      <c r="A5" t="s">
        <v>2</v>
      </c>
      <c r="C5" s="2">
        <v>25</v>
      </c>
    </row>
    <row r="6" spans="1:7" ht="12.75">
      <c r="A6" s="3" t="s">
        <v>3</v>
      </c>
      <c r="C6" s="4">
        <v>2.5</v>
      </c>
      <c r="D6" s="5" t="s">
        <v>4</v>
      </c>
      <c r="G6" t="s">
        <v>5</v>
      </c>
    </row>
    <row r="7" spans="1:5" ht="12.75">
      <c r="A7" s="3" t="s">
        <v>6</v>
      </c>
      <c r="C7" s="6">
        <v>1</v>
      </c>
      <c r="D7" s="5" t="s">
        <v>7</v>
      </c>
      <c r="E7" t="s">
        <v>8</v>
      </c>
    </row>
    <row r="8" spans="1:8" ht="12.75">
      <c r="A8" t="s">
        <v>9</v>
      </c>
      <c r="C8" s="6">
        <f>(C5*0.4+C6)*C7*C7</f>
        <v>12.5</v>
      </c>
      <c r="D8" s="5" t="s">
        <v>10</v>
      </c>
      <c r="G8" s="7" t="s">
        <v>11</v>
      </c>
      <c r="H8" s="7" t="s">
        <v>12</v>
      </c>
    </row>
    <row r="9" spans="1:8" ht="12.75">
      <c r="A9" t="s">
        <v>13</v>
      </c>
      <c r="C9" s="2">
        <v>608</v>
      </c>
      <c r="D9" s="5" t="s">
        <v>14</v>
      </c>
      <c r="G9">
        <v>10</v>
      </c>
      <c r="H9" s="2">
        <f>G9/0.3048</f>
        <v>32.808398950131235</v>
      </c>
    </row>
    <row r="10" spans="1:4" ht="12.75">
      <c r="A10" t="s">
        <v>15</v>
      </c>
      <c r="C10" s="6">
        <f>IF((C$9&gt;301),C9/300,1)</f>
        <v>2.026666666666667</v>
      </c>
      <c r="D10" s="5" t="s">
        <v>16</v>
      </c>
    </row>
    <row r="11" spans="1:4" ht="12.75">
      <c r="A11" t="s">
        <v>17</v>
      </c>
      <c r="C11" s="6">
        <f>C10/5</f>
        <v>0.4053333333333334</v>
      </c>
      <c r="D11" s="5" t="s">
        <v>18</v>
      </c>
    </row>
    <row r="12" spans="1:8" ht="12.75">
      <c r="A12" t="s">
        <v>19</v>
      </c>
      <c r="C12" s="2">
        <v>15</v>
      </c>
      <c r="D12" s="5" t="s">
        <v>20</v>
      </c>
      <c r="G12" s="7" t="s">
        <v>21</v>
      </c>
      <c r="H12" s="7" t="s">
        <v>22</v>
      </c>
    </row>
    <row r="13" spans="1:8" ht="12.75">
      <c r="A13" t="s">
        <v>23</v>
      </c>
      <c r="C13" s="2">
        <v>2</v>
      </c>
      <c r="D13" s="5" t="s">
        <v>24</v>
      </c>
      <c r="G13">
        <v>100</v>
      </c>
      <c r="H13" s="2">
        <f>G13*0.3048</f>
        <v>30.48</v>
      </c>
    </row>
    <row r="14" spans="1:4" ht="12.75">
      <c r="A14" t="s">
        <v>25</v>
      </c>
      <c r="C14" s="2">
        <v>0</v>
      </c>
      <c r="D14" s="5" t="s">
        <v>26</v>
      </c>
    </row>
    <row r="15" spans="1:4" ht="12.75">
      <c r="A15" t="s">
        <v>27</v>
      </c>
      <c r="C15" s="2">
        <f>C12-C14-C13</f>
        <v>13</v>
      </c>
      <c r="D15" s="5" t="s">
        <v>28</v>
      </c>
    </row>
    <row r="16" spans="1:5" ht="12.75">
      <c r="A16" t="s">
        <v>29</v>
      </c>
      <c r="C16" s="8">
        <f>SQRT(33.4*(0.4*$C$7+$C$8)/$C$10)</f>
        <v>14.58065138246032</v>
      </c>
      <c r="D16" s="5" t="s">
        <v>30</v>
      </c>
      <c r="E16" t="s">
        <v>31</v>
      </c>
    </row>
    <row r="17" spans="1:5" ht="12.75">
      <c r="A17" t="s">
        <v>32</v>
      </c>
      <c r="C17" s="8">
        <f>C16/0.3048</f>
        <v>47.83678275085407</v>
      </c>
      <c r="D17" s="5" t="s">
        <v>33</v>
      </c>
      <c r="E17" t="s">
        <v>34</v>
      </c>
    </row>
    <row r="18" spans="1:5" ht="12.75">
      <c r="A18" t="s">
        <v>35</v>
      </c>
      <c r="C18" s="8">
        <f>SQRT(33.4*(0.4*$C$7+$C$8)/$C$11)</f>
        <v>32.60332764740756</v>
      </c>
      <c r="D18" s="5" t="s">
        <v>36</v>
      </c>
      <c r="E18" t="s">
        <v>37</v>
      </c>
    </row>
    <row r="19" spans="1:5" ht="12.75">
      <c r="A19" t="s">
        <v>38</v>
      </c>
      <c r="C19" s="8">
        <f>C18/0.3048</f>
        <v>106.96629805579907</v>
      </c>
      <c r="D19" s="5" t="s">
        <v>39</v>
      </c>
      <c r="E19" t="s">
        <v>40</v>
      </c>
    </row>
    <row r="20" spans="1:5" ht="12.75">
      <c r="A20" t="s">
        <v>41</v>
      </c>
      <c r="C20" s="8">
        <f>SQRT(33.4*(0.4*$C$7+$C$8)/($C$11*0.05))</f>
        <v>145.80651382460323</v>
      </c>
      <c r="D20" s="5" t="s">
        <v>42</v>
      </c>
      <c r="E20" t="s">
        <v>43</v>
      </c>
    </row>
    <row r="21" spans="1:5" ht="12.75">
      <c r="A21" t="s">
        <v>44</v>
      </c>
      <c r="C21" s="8">
        <f>C20/0.3048</f>
        <v>478.36782750854076</v>
      </c>
      <c r="D21" s="5" t="s">
        <v>45</v>
      </c>
      <c r="E21" t="s">
        <v>46</v>
      </c>
    </row>
    <row r="22" spans="1:8" ht="12.75">
      <c r="A22" t="s">
        <v>47</v>
      </c>
      <c r="C22" s="2" t="s">
        <v>71</v>
      </c>
      <c r="D22" s="2"/>
      <c r="H22" s="9"/>
    </row>
    <row r="24" spans="2:5" ht="12.75">
      <c r="B24" s="10" t="s">
        <v>48</v>
      </c>
      <c r="D24" s="4" t="s">
        <v>49</v>
      </c>
      <c r="E24" s="4" t="s">
        <v>50</v>
      </c>
    </row>
    <row r="25" spans="2:8" ht="12.75">
      <c r="B25" s="4" t="s">
        <v>51</v>
      </c>
      <c r="D25" s="11" t="s">
        <v>52</v>
      </c>
      <c r="E25" s="11" t="s">
        <v>53</v>
      </c>
      <c r="F25" s="11" t="s">
        <v>54</v>
      </c>
      <c r="G25" s="4" t="s">
        <v>55</v>
      </c>
      <c r="H25" s="4" t="s">
        <v>56</v>
      </c>
    </row>
    <row r="26" spans="1:8" ht="12.75">
      <c r="A26" s="12" t="s">
        <v>57</v>
      </c>
      <c r="B26" s="13" t="s">
        <v>58</v>
      </c>
      <c r="C26" s="13" t="s">
        <v>59</v>
      </c>
      <c r="D26" s="13" t="s">
        <v>60</v>
      </c>
      <c r="E26" s="13" t="s">
        <v>61</v>
      </c>
      <c r="F26" s="13" t="s">
        <v>62</v>
      </c>
      <c r="G26" s="13" t="s">
        <v>63</v>
      </c>
      <c r="H26" s="13" t="s">
        <v>64</v>
      </c>
    </row>
    <row r="27" spans="1:8" ht="12.75">
      <c r="A27" t="s">
        <v>65</v>
      </c>
      <c r="B27">
        <v>90</v>
      </c>
      <c r="C27">
        <v>0.065</v>
      </c>
      <c r="D27" s="14">
        <f>$C$15/SIN((B27)*PI()/180)</f>
        <v>13</v>
      </c>
      <c r="E27" s="14">
        <f aca="true" t="shared" si="0" ref="E27:E90">SQRT(D27*D27-$C$15*$C$15)</f>
        <v>0</v>
      </c>
      <c r="F27" s="9">
        <f>(33.41*C27*C27*($C$8))/(D27*D27)</f>
        <v>0.010440624999999999</v>
      </c>
      <c r="G27" s="15">
        <f aca="true" t="shared" si="1" ref="G27:G90">F27/$C$10</f>
        <v>0.0051516241776315775</v>
      </c>
      <c r="H27" s="15">
        <f>F27/($C$11)</f>
        <v>0.02575812088815789</v>
      </c>
    </row>
    <row r="28" spans="2:8" ht="12.75">
      <c r="B28">
        <v>89</v>
      </c>
      <c r="C28">
        <v>0.075</v>
      </c>
      <c r="D28" s="14">
        <f aca="true" t="shared" si="2" ref="D28:D91">$C$15/SIN((B28)*PI()/180)</f>
        <v>13.001980264570799</v>
      </c>
      <c r="E28" s="14">
        <f t="shared" si="0"/>
        <v>0.22691584406679868</v>
      </c>
      <c r="F28" s="9">
        <f aca="true" t="shared" si="3" ref="F28:F91">(33.41*C28*C28*($C$8))/(D28*D28)</f>
        <v>0.013896006559180192</v>
      </c>
      <c r="G28" s="15">
        <f t="shared" si="1"/>
        <v>0.0068565821838060155</v>
      </c>
      <c r="H28" s="15">
        <f aca="true" t="shared" si="4" ref="H28:H91">F28/($C$11)</f>
        <v>0.034282910919030074</v>
      </c>
    </row>
    <row r="29" spans="2:8" ht="12.75">
      <c r="B29">
        <v>88</v>
      </c>
      <c r="C29">
        <v>0.084</v>
      </c>
      <c r="D29" s="14">
        <f t="shared" si="2"/>
        <v>13.007924075884683</v>
      </c>
      <c r="E29" s="14">
        <f t="shared" si="0"/>
        <v>0.45397000339270793</v>
      </c>
      <c r="F29" s="9">
        <f t="shared" si="3"/>
        <v>0.01741522436648444</v>
      </c>
      <c r="G29" s="15">
        <f t="shared" si="1"/>
        <v>0.008593038338725874</v>
      </c>
      <c r="H29" s="15">
        <f t="shared" si="4"/>
        <v>0.04296519169362937</v>
      </c>
    </row>
    <row r="30" spans="2:8" ht="12.75">
      <c r="B30">
        <v>87</v>
      </c>
      <c r="C30">
        <v>0.092</v>
      </c>
      <c r="D30" s="14">
        <f t="shared" si="2"/>
        <v>13.017840497972973</v>
      </c>
      <c r="E30" s="14">
        <f t="shared" si="0"/>
        <v>0.6813011306795368</v>
      </c>
      <c r="F30" s="9">
        <f t="shared" si="3"/>
        <v>0.020858556557000217</v>
      </c>
      <c r="G30" s="15">
        <f t="shared" si="1"/>
        <v>0.01029205093273037</v>
      </c>
      <c r="H30" s="15">
        <f t="shared" si="4"/>
        <v>0.051460254663651846</v>
      </c>
    </row>
    <row r="31" spans="2:8" ht="12.75">
      <c r="B31">
        <v>86</v>
      </c>
      <c r="C31">
        <v>0.098</v>
      </c>
      <c r="D31" s="14">
        <f t="shared" si="2"/>
        <v>13.031744675055238</v>
      </c>
      <c r="E31" s="14">
        <f t="shared" si="0"/>
        <v>0.9090485552656459</v>
      </c>
      <c r="F31" s="9">
        <f t="shared" si="3"/>
        <v>0.023617477763335906</v>
      </c>
      <c r="G31" s="15">
        <f t="shared" si="1"/>
        <v>0.01165336073848811</v>
      </c>
      <c r="H31" s="15">
        <f t="shared" si="4"/>
        <v>0.05826680369244055</v>
      </c>
    </row>
    <row r="32" spans="2:8" ht="12.75">
      <c r="B32">
        <v>85</v>
      </c>
      <c r="C32">
        <v>0.10200000000000001</v>
      </c>
      <c r="D32" s="14">
        <f t="shared" si="2"/>
        <v>13.049657888063516</v>
      </c>
      <c r="E32" s="14">
        <f t="shared" si="0"/>
        <v>1.1373526258370041</v>
      </c>
      <c r="F32" s="9">
        <f t="shared" si="3"/>
        <v>0.025514589156832343</v>
      </c>
      <c r="G32" s="15">
        <f t="shared" si="1"/>
        <v>0.012589435439226485</v>
      </c>
      <c r="H32" s="15">
        <f t="shared" si="4"/>
        <v>0.06294717719613242</v>
      </c>
    </row>
    <row r="33" spans="2:8" ht="12.75">
      <c r="B33">
        <v>84</v>
      </c>
      <c r="C33">
        <v>0.10400000000000001</v>
      </c>
      <c r="D33" s="14">
        <f t="shared" si="2"/>
        <v>13.071607634325714</v>
      </c>
      <c r="E33" s="14">
        <f t="shared" si="0"/>
        <v>1.3663550584537967</v>
      </c>
      <c r="F33" s="9">
        <f t="shared" si="3"/>
        <v>0.02643596453620658</v>
      </c>
      <c r="G33" s="15">
        <f t="shared" si="1"/>
        <v>0.01304406144878614</v>
      </c>
      <c r="H33" s="15">
        <f t="shared" si="4"/>
        <v>0.0652203072439307</v>
      </c>
    </row>
    <row r="34" spans="2:8" ht="12.75">
      <c r="B34">
        <v>83</v>
      </c>
      <c r="C34">
        <v>0.10400000000000001</v>
      </c>
      <c r="D34" s="14">
        <f t="shared" si="2"/>
        <v>13.09762773096503</v>
      </c>
      <c r="E34" s="14">
        <f t="shared" si="0"/>
        <v>1.5961992917377732</v>
      </c>
      <c r="F34" s="9">
        <f t="shared" si="3"/>
        <v>0.026331032085952413</v>
      </c>
      <c r="G34" s="15">
        <f t="shared" si="1"/>
        <v>0.012992285568726518</v>
      </c>
      <c r="H34" s="15">
        <f t="shared" si="4"/>
        <v>0.0649614278436326</v>
      </c>
    </row>
    <row r="35" spans="2:8" ht="12.75">
      <c r="B35">
        <v>82</v>
      </c>
      <c r="C35">
        <v>0.1</v>
      </c>
      <c r="D35" s="14">
        <f t="shared" si="2"/>
        <v>13.127758442742037</v>
      </c>
      <c r="E35" s="14">
        <f t="shared" si="0"/>
        <v>1.8270308511310986</v>
      </c>
      <c r="F35" s="9">
        <f t="shared" si="3"/>
        <v>0.024232896916160956</v>
      </c>
      <c r="G35" s="15">
        <f t="shared" si="1"/>
        <v>0.011957021504684681</v>
      </c>
      <c r="H35" s="15">
        <f t="shared" si="4"/>
        <v>0.059785107523423406</v>
      </c>
    </row>
    <row r="36" spans="2:8" ht="12.75">
      <c r="B36">
        <v>81</v>
      </c>
      <c r="C36">
        <v>0.094</v>
      </c>
      <c r="D36" s="14">
        <f t="shared" si="2"/>
        <v>13.162046635244037</v>
      </c>
      <c r="E36" s="14">
        <f t="shared" si="0"/>
        <v>2.058997724218968</v>
      </c>
      <c r="F36" s="9">
        <f t="shared" si="3"/>
        <v>0.021300772077605203</v>
      </c>
      <c r="G36" s="15">
        <f t="shared" si="1"/>
        <v>0.010510249380397303</v>
      </c>
      <c r="H36" s="15">
        <f t="shared" si="4"/>
        <v>0.052551246901986516</v>
      </c>
    </row>
    <row r="37" spans="2:8" ht="12.75">
      <c r="B37">
        <v>80</v>
      </c>
      <c r="C37">
        <v>0.084</v>
      </c>
      <c r="D37" s="14">
        <f t="shared" si="2"/>
        <v>13.200545954514686</v>
      </c>
      <c r="E37" s="14">
        <f t="shared" si="0"/>
        <v>2.2922507492100497</v>
      </c>
      <c r="F37" s="9">
        <f t="shared" si="3"/>
        <v>0.016910687889385576</v>
      </c>
      <c r="G37" s="15">
        <f t="shared" si="1"/>
        <v>0.008344089419104724</v>
      </c>
      <c r="H37" s="15">
        <f t="shared" si="4"/>
        <v>0.04172044709552362</v>
      </c>
    </row>
    <row r="38" spans="2:8" ht="12.75">
      <c r="B38">
        <v>79</v>
      </c>
      <c r="C38">
        <v>0.07</v>
      </c>
      <c r="D38" s="14">
        <f t="shared" si="2"/>
        <v>13.243317034417785</v>
      </c>
      <c r="E38" s="14">
        <f t="shared" si="0"/>
        <v>2.5269440187903425</v>
      </c>
      <c r="F38" s="9">
        <f t="shared" si="3"/>
        <v>0.011667801096422861</v>
      </c>
      <c r="G38" s="15">
        <f t="shared" si="1"/>
        <v>0.005757138698892859</v>
      </c>
      <c r="H38" s="15">
        <f t="shared" si="4"/>
        <v>0.028785693494464294</v>
      </c>
    </row>
    <row r="39" spans="2:8" ht="12.75">
      <c r="B39">
        <v>78</v>
      </c>
      <c r="C39">
        <v>0.053</v>
      </c>
      <c r="D39" s="14">
        <f t="shared" si="2"/>
        <v>13.290427733245382</v>
      </c>
      <c r="E39" s="14">
        <f t="shared" si="0"/>
        <v>2.7632353017102953</v>
      </c>
      <c r="F39" s="9">
        <f t="shared" si="3"/>
        <v>0.006641410297899723</v>
      </c>
      <c r="G39" s="15">
        <f t="shared" si="1"/>
        <v>0.0032770116601478893</v>
      </c>
      <c r="H39" s="15">
        <f t="shared" si="4"/>
        <v>0.016385058300739445</v>
      </c>
    </row>
    <row r="40" spans="2:8" ht="12.75">
      <c r="B40">
        <v>77</v>
      </c>
      <c r="C40">
        <v>0.034</v>
      </c>
      <c r="D40" s="14">
        <f t="shared" si="2"/>
        <v>13.34195340131409</v>
      </c>
      <c r="E40" s="14">
        <f t="shared" si="0"/>
        <v>3.0012864846323146</v>
      </c>
      <c r="F40" s="9">
        <f t="shared" si="3"/>
        <v>0.0027120986577072706</v>
      </c>
      <c r="G40" s="15">
        <f t="shared" si="1"/>
        <v>0.0013382065745266138</v>
      </c>
      <c r="H40" s="15">
        <f t="shared" si="4"/>
        <v>0.006691032872633068</v>
      </c>
    </row>
    <row r="41" spans="2:8" ht="12.75">
      <c r="B41">
        <v>76</v>
      </c>
      <c r="C41">
        <v>0.012</v>
      </c>
      <c r="D41" s="14">
        <f t="shared" si="2"/>
        <v>13.397977181548676</v>
      </c>
      <c r="E41" s="14">
        <f t="shared" si="0"/>
        <v>3.2412640369613523</v>
      </c>
      <c r="F41" s="9">
        <f t="shared" si="3"/>
        <v>0.0003350198294063613</v>
      </c>
      <c r="G41" s="15">
        <f t="shared" si="1"/>
        <v>0.00016530583687813879</v>
      </c>
      <c r="H41" s="15">
        <f t="shared" si="4"/>
        <v>0.0008265291843906939</v>
      </c>
    </row>
    <row r="42" spans="2:8" ht="12.75">
      <c r="B42">
        <v>75</v>
      </c>
      <c r="C42">
        <v>0.011</v>
      </c>
      <c r="D42" s="14">
        <f t="shared" si="2"/>
        <v>13.458590345331078</v>
      </c>
      <c r="E42" s="14">
        <f t="shared" si="0"/>
        <v>3.483339501604592</v>
      </c>
      <c r="F42" s="9">
        <f t="shared" si="3"/>
        <v>0.00027897976914175327</v>
      </c>
      <c r="G42" s="15">
        <f t="shared" si="1"/>
        <v>0.00013765449135283878</v>
      </c>
      <c r="H42" s="15">
        <f t="shared" si="4"/>
        <v>0.0006882724567641938</v>
      </c>
    </row>
    <row r="43" spans="2:8" ht="12.75">
      <c r="B43">
        <v>74</v>
      </c>
      <c r="C43">
        <v>0.034</v>
      </c>
      <c r="D43" s="14">
        <f t="shared" si="2"/>
        <v>13.523892666200826</v>
      </c>
      <c r="E43" s="14">
        <f t="shared" si="0"/>
        <v>3.7276900148644994</v>
      </c>
      <c r="F43" s="9">
        <f t="shared" si="3"/>
        <v>0.0026396168508812743</v>
      </c>
      <c r="G43" s="15">
        <f t="shared" si="1"/>
        <v>0.0013024425251058917</v>
      </c>
      <c r="H43" s="15">
        <f t="shared" si="4"/>
        <v>0.006512212625529459</v>
      </c>
    </row>
    <row r="44" spans="2:8" ht="12.75">
      <c r="B44">
        <v>73</v>
      </c>
      <c r="C44">
        <v>0.055</v>
      </c>
      <c r="D44" s="14">
        <f t="shared" si="2"/>
        <v>13.593992834332925</v>
      </c>
      <c r="E44" s="14">
        <f t="shared" si="0"/>
        <v>3.974498858962585</v>
      </c>
      <c r="F44" s="9">
        <f t="shared" si="3"/>
        <v>0.006836247763671169</v>
      </c>
      <c r="G44" s="15">
        <f t="shared" si="1"/>
        <v>0.0033731485676009054</v>
      </c>
      <c r="H44" s="15">
        <f t="shared" si="4"/>
        <v>0.016865742838004526</v>
      </c>
    </row>
    <row r="45" spans="2:8" ht="12.75">
      <c r="B45">
        <v>72</v>
      </c>
      <c r="C45">
        <v>0.07200000000000001</v>
      </c>
      <c r="D45" s="14">
        <f t="shared" si="2"/>
        <v>13.669008915097475</v>
      </c>
      <c r="E45" s="14">
        <f t="shared" si="0"/>
        <v>4.223956051027787</v>
      </c>
      <c r="F45" s="9">
        <f t="shared" si="3"/>
        <v>0.011587171314431778</v>
      </c>
      <c r="G45" s="15">
        <f t="shared" si="1"/>
        <v>0.005717354266989364</v>
      </c>
      <c r="H45" s="15">
        <f t="shared" si="4"/>
        <v>0.028586771334946817</v>
      </c>
    </row>
    <row r="46" spans="2:8" ht="12.75">
      <c r="B46">
        <v>71</v>
      </c>
      <c r="C46">
        <v>0.084</v>
      </c>
      <c r="D46" s="14">
        <f t="shared" si="2"/>
        <v>13.749068855426719</v>
      </c>
      <c r="E46" s="14">
        <f t="shared" si="0"/>
        <v>4.476258972765649</v>
      </c>
      <c r="F46" s="9">
        <f t="shared" si="3"/>
        <v>0.015588290367809619</v>
      </c>
      <c r="G46" s="15">
        <f t="shared" si="1"/>
        <v>0.007691590642011324</v>
      </c>
      <c r="H46" s="15">
        <f t="shared" si="4"/>
        <v>0.03845795321005662</v>
      </c>
    </row>
    <row r="47" spans="2:8" ht="12.75">
      <c r="B47">
        <v>70</v>
      </c>
      <c r="C47">
        <v>0.09</v>
      </c>
      <c r="D47" s="14">
        <f t="shared" si="2"/>
        <v>13.834311042186858</v>
      </c>
      <c r="E47" s="14">
        <f t="shared" si="0"/>
        <v>4.731613045460632</v>
      </c>
      <c r="F47" s="9">
        <f t="shared" si="3"/>
        <v>0.01767487844827296</v>
      </c>
      <c r="G47" s="15">
        <f t="shared" si="1"/>
        <v>0.00872115712908205</v>
      </c>
      <c r="H47" s="15">
        <f t="shared" si="4"/>
        <v>0.043605785645410254</v>
      </c>
    </row>
    <row r="48" spans="2:8" ht="12.75">
      <c r="B48">
        <v>69</v>
      </c>
      <c r="C48">
        <v>0.08700000000000001</v>
      </c>
      <c r="D48" s="14">
        <f t="shared" si="2"/>
        <v>13.924884917281377</v>
      </c>
      <c r="E48" s="14">
        <f t="shared" si="0"/>
        <v>4.990232455460403</v>
      </c>
      <c r="F48" s="9">
        <f t="shared" si="3"/>
        <v>0.01630203287643206</v>
      </c>
      <c r="G48" s="15">
        <f t="shared" si="1"/>
        <v>0.008043766221923713</v>
      </c>
      <c r="H48" s="15">
        <f t="shared" si="4"/>
        <v>0.04021883110961857</v>
      </c>
    </row>
    <row r="49" spans="2:8" ht="12.75">
      <c r="B49">
        <v>68</v>
      </c>
      <c r="C49">
        <v>0.076</v>
      </c>
      <c r="D49" s="14">
        <f t="shared" si="2"/>
        <v>14.020951654808584</v>
      </c>
      <c r="E49" s="14">
        <f t="shared" si="0"/>
        <v>5.252340935857039</v>
      </c>
      <c r="F49" s="9">
        <f t="shared" si="3"/>
        <v>0.012270399127386079</v>
      </c>
      <c r="G49" s="15">
        <f t="shared" si="1"/>
        <v>0.006054473253644446</v>
      </c>
      <c r="H49" s="15">
        <f t="shared" si="4"/>
        <v>0.03027236626822223</v>
      </c>
    </row>
    <row r="50" spans="2:8" ht="12.75">
      <c r="B50">
        <v>67</v>
      </c>
      <c r="C50">
        <v>0.057</v>
      </c>
      <c r="D50" s="14">
        <f t="shared" si="2"/>
        <v>14.122684906268852</v>
      </c>
      <c r="E50" s="14">
        <f t="shared" si="0"/>
        <v>5.5181726107248625</v>
      </c>
      <c r="F50" s="9">
        <f t="shared" si="3"/>
        <v>0.006803018638099372</v>
      </c>
      <c r="G50" s="15">
        <f t="shared" si="1"/>
        <v>0.0033567526174832427</v>
      </c>
      <c r="H50" s="15">
        <f t="shared" si="4"/>
        <v>0.016783763087416213</v>
      </c>
    </row>
    <row r="51" spans="2:8" ht="12.75">
      <c r="B51">
        <v>66</v>
      </c>
      <c r="C51">
        <v>0.032</v>
      </c>
      <c r="D51" s="14">
        <f t="shared" si="2"/>
        <v>14.230271620578607</v>
      </c>
      <c r="E51" s="14">
        <f t="shared" si="0"/>
        <v>5.78797290901097</v>
      </c>
      <c r="F51" s="9">
        <f t="shared" si="3"/>
        <v>0.002111835401030038</v>
      </c>
      <c r="G51" s="15">
        <f t="shared" si="1"/>
        <v>0.001042024046560874</v>
      </c>
      <c r="H51" s="15">
        <f t="shared" si="4"/>
        <v>0.00521012023280437</v>
      </c>
    </row>
    <row r="52" spans="2:8" ht="12.75">
      <c r="B52">
        <v>65</v>
      </c>
      <c r="C52">
        <v>0.003</v>
      </c>
      <c r="D52" s="14">
        <f t="shared" si="2"/>
        <v>14.343912946512393</v>
      </c>
      <c r="E52" s="14">
        <f t="shared" si="0"/>
        <v>6.061999556014982</v>
      </c>
      <c r="F52" s="9">
        <f t="shared" si="3"/>
        <v>1.8268114140408485E-05</v>
      </c>
      <c r="G52" s="15">
        <f t="shared" si="1"/>
        <v>9.013872108754186E-06</v>
      </c>
      <c r="H52" s="15">
        <f t="shared" si="4"/>
        <v>4.506936054377093E-05</v>
      </c>
    </row>
    <row r="53" spans="2:8" ht="12.75">
      <c r="B53">
        <v>64</v>
      </c>
      <c r="C53">
        <v>0.026000000000000002</v>
      </c>
      <c r="D53" s="14">
        <f t="shared" si="2"/>
        <v>14.463825226177455</v>
      </c>
      <c r="E53" s="14">
        <f t="shared" si="0"/>
        <v>6.340523651356197</v>
      </c>
      <c r="F53" s="9">
        <f t="shared" si="3"/>
        <v>0.0013494812472657563</v>
      </c>
      <c r="G53" s="15">
        <f t="shared" si="1"/>
        <v>0.0006658624575324454</v>
      </c>
      <c r="H53" s="15">
        <f t="shared" si="4"/>
        <v>0.0033293122876622274</v>
      </c>
    </row>
    <row r="54" spans="2:8" ht="12.75">
      <c r="B54">
        <v>63</v>
      </c>
      <c r="C54">
        <v>0.05</v>
      </c>
      <c r="D54" s="14">
        <f t="shared" si="2"/>
        <v>14.590241089246692</v>
      </c>
      <c r="E54" s="14">
        <f t="shared" si="0"/>
        <v>6.623830843427579</v>
      </c>
      <c r="F54" s="9">
        <f t="shared" si="3"/>
        <v>0.004904577041336124</v>
      </c>
      <c r="G54" s="15">
        <f t="shared" si="1"/>
        <v>0.002420021566448745</v>
      </c>
      <c r="H54" s="15">
        <f t="shared" si="4"/>
        <v>0.012100107832243726</v>
      </c>
    </row>
    <row r="55" spans="2:8" ht="12.75">
      <c r="B55">
        <v>62</v>
      </c>
      <c r="C55">
        <v>0.066</v>
      </c>
      <c r="D55" s="14">
        <f t="shared" si="2"/>
        <v>14.72341065895751</v>
      </c>
      <c r="E55" s="14">
        <f t="shared" si="0"/>
        <v>6.912222611599226</v>
      </c>
      <c r="F55" s="9">
        <f t="shared" si="3"/>
        <v>0.008391846066789775</v>
      </c>
      <c r="G55" s="15">
        <f t="shared" si="1"/>
        <v>0.004140713519797586</v>
      </c>
      <c r="H55" s="15">
        <f t="shared" si="4"/>
        <v>0.020703567598987928</v>
      </c>
    </row>
    <row r="56" spans="2:8" ht="12.75">
      <c r="B56">
        <v>61</v>
      </c>
      <c r="C56">
        <v>0.07100000000000001</v>
      </c>
      <c r="D56" s="14">
        <f t="shared" si="2"/>
        <v>14.863602882353161</v>
      </c>
      <c r="E56" s="14">
        <f t="shared" si="0"/>
        <v>7.206017668885998</v>
      </c>
      <c r="F56" s="9">
        <f t="shared" si="3"/>
        <v>0.00952916833570622</v>
      </c>
      <c r="G56" s="15">
        <f t="shared" si="1"/>
        <v>0.004701892270907674</v>
      </c>
      <c r="H56" s="15">
        <f t="shared" si="4"/>
        <v>0.02350946135453837</v>
      </c>
    </row>
    <row r="57" spans="2:8" ht="12.75">
      <c r="B57">
        <v>60</v>
      </c>
      <c r="C57">
        <v>0.064</v>
      </c>
      <c r="D57" s="14">
        <f t="shared" si="2"/>
        <v>15.01110699893027</v>
      </c>
      <c r="E57" s="14">
        <f t="shared" si="0"/>
        <v>7.505553499465136</v>
      </c>
      <c r="F57" s="9">
        <f t="shared" si="3"/>
        <v>0.0075913846153846136</v>
      </c>
      <c r="G57" s="15">
        <f t="shared" si="1"/>
        <v>0.00374574898785425</v>
      </c>
      <c r="H57" s="15">
        <f t="shared" si="4"/>
        <v>0.01872874493927125</v>
      </c>
    </row>
    <row r="58" spans="2:8" ht="12.75">
      <c r="B58">
        <v>59</v>
      </c>
      <c r="C58">
        <v>0.044</v>
      </c>
      <c r="D58" s="14">
        <f t="shared" si="2"/>
        <v>15.166234163799297</v>
      </c>
      <c r="E58" s="14">
        <f t="shared" si="0"/>
        <v>7.811188047358287</v>
      </c>
      <c r="F58" s="9">
        <f t="shared" si="3"/>
        <v>0.00351508901445791</v>
      </c>
      <c r="G58" s="15">
        <f t="shared" si="1"/>
        <v>0.0017344189216075211</v>
      </c>
      <c r="H58" s="15">
        <f t="shared" si="4"/>
        <v>0.008672094608037606</v>
      </c>
    </row>
    <row r="59" spans="2:8" ht="12.75">
      <c r="B59">
        <v>58</v>
      </c>
      <c r="C59">
        <v>0.017</v>
      </c>
      <c r="D59" s="14">
        <f t="shared" si="2"/>
        <v>15.329319243707253</v>
      </c>
      <c r="E59" s="14">
        <f t="shared" si="0"/>
        <v>8.123301574821257</v>
      </c>
      <c r="F59" s="9">
        <f t="shared" si="3"/>
        <v>0.0005136160585839672</v>
      </c>
      <c r="G59" s="15">
        <f t="shared" si="1"/>
        <v>0.00025342897627498375</v>
      </c>
      <c r="H59" s="15">
        <f t="shared" si="4"/>
        <v>0.0012671448813749188</v>
      </c>
    </row>
    <row r="60" spans="2:8" ht="12.75">
      <c r="B60">
        <v>57</v>
      </c>
      <c r="C60">
        <v>0.014</v>
      </c>
      <c r="D60" s="14">
        <f t="shared" si="2"/>
        <v>15.50072280686732</v>
      </c>
      <c r="E60" s="14">
        <f t="shared" si="0"/>
        <v>8.442298711567641</v>
      </c>
      <c r="F60" s="9">
        <f t="shared" si="3"/>
        <v>0.00034067374127410665</v>
      </c>
      <c r="G60" s="15">
        <f t="shared" si="1"/>
        <v>0.00016809559602340787</v>
      </c>
      <c r="H60" s="15">
        <f t="shared" si="4"/>
        <v>0.0008404779801170394</v>
      </c>
    </row>
    <row r="61" spans="2:8" ht="12.75">
      <c r="B61">
        <v>56</v>
      </c>
      <c r="C61">
        <v>0.041</v>
      </c>
      <c r="D61" s="14">
        <f t="shared" si="2"/>
        <v>15.680833330550769</v>
      </c>
      <c r="E61" s="14">
        <f t="shared" si="0"/>
        <v>8.768610718951544</v>
      </c>
      <c r="F61" s="9">
        <f t="shared" si="3"/>
        <v>0.0028550645032103953</v>
      </c>
      <c r="G61" s="15">
        <f t="shared" si="1"/>
        <v>0.0014087489325051291</v>
      </c>
      <c r="H61" s="15">
        <f t="shared" si="4"/>
        <v>0.007043744662525646</v>
      </c>
    </row>
    <row r="62" spans="2:8" ht="12.75">
      <c r="B62">
        <v>55</v>
      </c>
      <c r="C62">
        <v>0.058</v>
      </c>
      <c r="D62" s="14">
        <f t="shared" si="2"/>
        <v>15.870069653898929</v>
      </c>
      <c r="E62" s="14">
        <f t="shared" si="0"/>
        <v>9.102697996726228</v>
      </c>
      <c r="F62" s="9">
        <f t="shared" si="3"/>
        <v>0.005578080917653462</v>
      </c>
      <c r="G62" s="15">
        <f t="shared" si="1"/>
        <v>0.002752342558052695</v>
      </c>
      <c r="H62" s="15">
        <f t="shared" si="4"/>
        <v>0.013761712790263473</v>
      </c>
    </row>
    <row r="63" spans="2:8" ht="12.75">
      <c r="B63">
        <v>54</v>
      </c>
      <c r="C63">
        <v>0.061</v>
      </c>
      <c r="D63" s="14">
        <f t="shared" si="2"/>
        <v>16.068883707497264</v>
      </c>
      <c r="E63" s="14">
        <f t="shared" si="0"/>
        <v>9.44505286406969</v>
      </c>
      <c r="F63" s="9">
        <f t="shared" si="3"/>
        <v>0.006018312618604709</v>
      </c>
      <c r="G63" s="15">
        <f t="shared" si="1"/>
        <v>0.0029695621473378496</v>
      </c>
      <c r="H63" s="15">
        <f t="shared" si="4"/>
        <v>0.014847810736689247</v>
      </c>
    </row>
    <row r="64" spans="2:8" ht="12.75">
      <c r="B64">
        <v>53</v>
      </c>
      <c r="C64">
        <v>0.048</v>
      </c>
      <c r="D64" s="14">
        <f t="shared" si="2"/>
        <v>16.277763556030934</v>
      </c>
      <c r="E64" s="14">
        <f t="shared" si="0"/>
        <v>9.796202651336323</v>
      </c>
      <c r="F64" s="9">
        <f t="shared" si="3"/>
        <v>0.003631445174159654</v>
      </c>
      <c r="G64" s="15">
        <f t="shared" si="1"/>
        <v>0.0017918315004077237</v>
      </c>
      <c r="H64" s="15">
        <f t="shared" si="4"/>
        <v>0.008959157502038618</v>
      </c>
    </row>
    <row r="65" spans="2:8" ht="12.75">
      <c r="B65">
        <v>52</v>
      </c>
      <c r="C65">
        <v>0.022</v>
      </c>
      <c r="D65" s="14">
        <f t="shared" si="2"/>
        <v>16.49723679594352</v>
      </c>
      <c r="E65" s="14">
        <f t="shared" si="0"/>
        <v>10.156713144587322</v>
      </c>
      <c r="F65" s="9">
        <f t="shared" si="3"/>
        <v>0.0007426931766819784</v>
      </c>
      <c r="G65" s="15">
        <f t="shared" si="1"/>
        <v>0.000366460449020713</v>
      </c>
      <c r="H65" s="15">
        <f t="shared" si="4"/>
        <v>0.001832302245103565</v>
      </c>
    </row>
    <row r="66" spans="2:8" ht="12.75">
      <c r="B66">
        <v>51</v>
      </c>
      <c r="C66">
        <v>0.01</v>
      </c>
      <c r="D66" s="14">
        <f t="shared" si="2"/>
        <v>16.727874356611178</v>
      </c>
      <c r="E66" s="14">
        <f t="shared" si="0"/>
        <v>10.527192431535097</v>
      </c>
      <c r="F66" s="9">
        <f t="shared" si="3"/>
        <v>0.000149246781028925</v>
      </c>
      <c r="G66" s="15">
        <f t="shared" si="1"/>
        <v>7.364150379716694E-05</v>
      </c>
      <c r="H66" s="15">
        <f t="shared" si="4"/>
        <v>0.0003682075189858347</v>
      </c>
    </row>
    <row r="67" spans="2:8" ht="12.75">
      <c r="B67">
        <v>50</v>
      </c>
      <c r="C67">
        <v>0.038</v>
      </c>
      <c r="D67" s="14">
        <f t="shared" si="2"/>
        <v>16.97029476131962</v>
      </c>
      <c r="E67" s="14">
        <f t="shared" si="0"/>
        <v>10.90829520530464</v>
      </c>
      <c r="F67" s="9">
        <f t="shared" si="3"/>
        <v>0.002093991480373169</v>
      </c>
      <c r="G67" s="15">
        <f t="shared" si="1"/>
        <v>0.0010332194804472874</v>
      </c>
      <c r="H67" s="15">
        <f t="shared" si="4"/>
        <v>0.005166097402236437</v>
      </c>
    </row>
    <row r="68" spans="2:8" ht="12.75">
      <c r="B68">
        <v>49</v>
      </c>
      <c r="C68">
        <v>0.055</v>
      </c>
      <c r="D68" s="14">
        <f t="shared" si="2"/>
        <v>17.225168913534546</v>
      </c>
      <c r="E68" s="14">
        <f t="shared" si="0"/>
        <v>11.300727591610945</v>
      </c>
      <c r="F68" s="9">
        <f t="shared" si="3"/>
        <v>0.00425779638468211</v>
      </c>
      <c r="G68" s="15">
        <f t="shared" si="1"/>
        <v>0.002100886374020778</v>
      </c>
      <c r="H68" s="15">
        <f t="shared" si="4"/>
        <v>0.01050443187010389</v>
      </c>
    </row>
    <row r="69" spans="2:8" ht="12.75">
      <c r="B69">
        <v>48</v>
      </c>
      <c r="C69">
        <v>0.053</v>
      </c>
      <c r="D69" s="14">
        <f t="shared" si="2"/>
        <v>17.493225484882892</v>
      </c>
      <c r="E69" s="14">
        <f t="shared" si="0"/>
        <v>11.705252575871924</v>
      </c>
      <c r="F69" s="9">
        <f t="shared" si="3"/>
        <v>0.003833526233187217</v>
      </c>
      <c r="G69" s="15">
        <f t="shared" si="1"/>
        <v>0.0018915425492700081</v>
      </c>
      <c r="H69" s="15">
        <f t="shared" si="4"/>
        <v>0.00945771274635004</v>
      </c>
    </row>
    <row r="70" spans="2:8" ht="12.75">
      <c r="B70">
        <v>47</v>
      </c>
      <c r="C70">
        <v>0.034</v>
      </c>
      <c r="D70" s="14">
        <f t="shared" si="2"/>
        <v>17.77525699428174</v>
      </c>
      <c r="E70" s="14">
        <f t="shared" si="0"/>
        <v>12.122696119789603</v>
      </c>
      <c r="F70" s="9">
        <f t="shared" si="3"/>
        <v>0.0015279619725845656</v>
      </c>
      <c r="G70" s="15">
        <f t="shared" si="1"/>
        <v>0.0007539286048937001</v>
      </c>
      <c r="H70" s="15">
        <f t="shared" si="4"/>
        <v>0.0037696430244685</v>
      </c>
    </row>
    <row r="71" spans="2:8" ht="12.75">
      <c r="B71">
        <v>46</v>
      </c>
      <c r="C71">
        <v>0.004</v>
      </c>
      <c r="D71" s="14">
        <f t="shared" si="2"/>
        <v>18.072126683216826</v>
      </c>
      <c r="E71" s="14">
        <f t="shared" si="0"/>
        <v>12.553954072491965</v>
      </c>
      <c r="F71" s="9">
        <f t="shared" si="3"/>
        <v>2.045916697327251E-05</v>
      </c>
      <c r="G71" s="15">
        <f t="shared" si="1"/>
        <v>1.0094983703917357E-05</v>
      </c>
      <c r="H71" s="15">
        <f t="shared" si="4"/>
        <v>5.0474918519586784E-05</v>
      </c>
    </row>
    <row r="72" spans="2:8" ht="12.75">
      <c r="B72">
        <v>45</v>
      </c>
      <c r="C72">
        <v>0.028</v>
      </c>
      <c r="D72" s="14">
        <f t="shared" si="2"/>
        <v>18.38477631085024</v>
      </c>
      <c r="E72" s="14">
        <f t="shared" si="0"/>
        <v>13.000000000000004</v>
      </c>
      <c r="F72" s="9">
        <f t="shared" si="3"/>
        <v>0.0009686923076923073</v>
      </c>
      <c r="G72" s="15">
        <f t="shared" si="1"/>
        <v>0.00047797317813765163</v>
      </c>
      <c r="H72" s="15">
        <f t="shared" si="4"/>
        <v>0.002389865890688258</v>
      </c>
    </row>
    <row r="73" spans="2:8" ht="12.75">
      <c r="B73">
        <v>44</v>
      </c>
      <c r="C73">
        <v>0.05</v>
      </c>
      <c r="D73" s="14">
        <f t="shared" si="2"/>
        <v>18.71423501513444</v>
      </c>
      <c r="E73" s="14">
        <f t="shared" si="0"/>
        <v>13.461894079277403</v>
      </c>
      <c r="F73" s="9">
        <f t="shared" si="3"/>
        <v>0.002981139775810785</v>
      </c>
      <c r="G73" s="15">
        <f t="shared" si="1"/>
        <v>0.0014709571262224266</v>
      </c>
      <c r="H73" s="15">
        <f t="shared" si="4"/>
        <v>0.007354785631112133</v>
      </c>
    </row>
    <row r="74" spans="2:8" ht="12.75">
      <c r="B74">
        <v>43</v>
      </c>
      <c r="C74">
        <v>0.052000000000000005</v>
      </c>
      <c r="D74" s="14">
        <f t="shared" si="2"/>
        <v>19.061629413315124</v>
      </c>
      <c r="E74" s="14">
        <f t="shared" si="0"/>
        <v>13.940793230320875</v>
      </c>
      <c r="F74" s="9">
        <f t="shared" si="3"/>
        <v>0.0031079436212208774</v>
      </c>
      <c r="G74" s="15">
        <f t="shared" si="1"/>
        <v>0.0015335248131024065</v>
      </c>
      <c r="H74" s="15">
        <f t="shared" si="4"/>
        <v>0.007667624065512032</v>
      </c>
    </row>
    <row r="75" spans="2:8" ht="12.75">
      <c r="B75">
        <v>42</v>
      </c>
      <c r="C75">
        <v>0.033</v>
      </c>
      <c r="D75" s="14">
        <f t="shared" si="2"/>
        <v>19.42819514823991</v>
      </c>
      <c r="E75" s="14">
        <f t="shared" si="0"/>
        <v>14.437962692779507</v>
      </c>
      <c r="F75" s="9">
        <f t="shared" si="3"/>
        <v>0.0012048956990379426</v>
      </c>
      <c r="G75" s="15">
        <f t="shared" si="1"/>
        <v>0.0005945209041305638</v>
      </c>
      <c r="H75" s="15">
        <f t="shared" si="4"/>
        <v>0.002972604520652819</v>
      </c>
    </row>
    <row r="76" spans="2:8" ht="12.75">
      <c r="B76">
        <v>41</v>
      </c>
      <c r="C76">
        <v>0.001</v>
      </c>
      <c r="D76" s="14">
        <f t="shared" si="2"/>
        <v>19.81529012717559</v>
      </c>
      <c r="E76" s="14">
        <f t="shared" si="0"/>
        <v>14.95478929387313</v>
      </c>
      <c r="F76" s="9">
        <f t="shared" si="3"/>
        <v>1.0636178512176107E-06</v>
      </c>
      <c r="G76" s="15">
        <f t="shared" si="1"/>
        <v>5.248114397455315E-07</v>
      </c>
      <c r="H76" s="15">
        <f t="shared" si="4"/>
        <v>2.6240571987276576E-06</v>
      </c>
    </row>
    <row r="77" spans="2:8" ht="12.75">
      <c r="B77">
        <v>40</v>
      </c>
      <c r="C77">
        <v>0.031</v>
      </c>
      <c r="D77" s="14">
        <f t="shared" si="2"/>
        <v>20.224409749185362</v>
      </c>
      <c r="E77" s="14">
        <f t="shared" si="0"/>
        <v>15.492796703724732</v>
      </c>
      <c r="F77" s="9">
        <f t="shared" si="3"/>
        <v>0.0009812014135786274</v>
      </c>
      <c r="G77" s="15">
        <f t="shared" si="1"/>
        <v>0.00048414543433155955</v>
      </c>
      <c r="H77" s="15">
        <f t="shared" si="4"/>
        <v>0.0024207271716577975</v>
      </c>
    </row>
    <row r="78" spans="2:8" ht="12.75">
      <c r="B78">
        <v>39</v>
      </c>
      <c r="C78">
        <v>0.051000000000000004</v>
      </c>
      <c r="D78" s="14">
        <f t="shared" si="2"/>
        <v>20.657204477854744</v>
      </c>
      <c r="E78" s="14">
        <f t="shared" si="0"/>
        <v>16.05366303495567</v>
      </c>
      <c r="F78" s="9">
        <f t="shared" si="3"/>
        <v>0.0025455623792838126</v>
      </c>
      <c r="G78" s="15">
        <f t="shared" si="1"/>
        <v>0.0012560340687255652</v>
      </c>
      <c r="H78" s="15">
        <f t="shared" si="4"/>
        <v>0.0062801703436278266</v>
      </c>
    </row>
    <row r="79" spans="2:8" ht="12.75">
      <c r="B79">
        <v>38</v>
      </c>
      <c r="C79">
        <v>0.048</v>
      </c>
      <c r="D79" s="14">
        <f t="shared" si="2"/>
        <v>21.115500191275675</v>
      </c>
      <c r="E79" s="14">
        <f t="shared" si="0"/>
        <v>16.63924121851003</v>
      </c>
      <c r="F79" s="9">
        <f t="shared" si="3"/>
        <v>0.0021580734221267293</v>
      </c>
      <c r="G79" s="15">
        <f t="shared" si="1"/>
        <v>0.0010648388596020046</v>
      </c>
      <c r="H79" s="15">
        <f t="shared" si="4"/>
        <v>0.005324194298010022</v>
      </c>
    </row>
    <row r="80" spans="2:8" ht="12.75">
      <c r="B80">
        <v>37</v>
      </c>
      <c r="C80">
        <v>0.022</v>
      </c>
      <c r="D80" s="14">
        <f t="shared" si="2"/>
        <v>21.601321834592284</v>
      </c>
      <c r="E80" s="14">
        <f t="shared" si="0"/>
        <v>17.251582681065333</v>
      </c>
      <c r="F80" s="9">
        <f t="shared" si="3"/>
        <v>0.000433182791272284</v>
      </c>
      <c r="G80" s="15">
        <f t="shared" si="1"/>
        <v>0.0002137415088514559</v>
      </c>
      <c r="H80" s="15">
        <f t="shared" si="4"/>
        <v>0.0010687075442572796</v>
      </c>
    </row>
    <row r="81" spans="2:8" ht="12.75">
      <c r="B81">
        <v>36</v>
      </c>
      <c r="C81">
        <v>0.014</v>
      </c>
      <c r="D81" s="14">
        <f t="shared" si="2"/>
        <v>22.11692101715304</v>
      </c>
      <c r="E81" s="14">
        <f t="shared" si="0"/>
        <v>17.89296496612526</v>
      </c>
      <c r="F81" s="9">
        <f t="shared" si="3"/>
        <v>0.00016733748057377472</v>
      </c>
      <c r="G81" s="15">
        <f t="shared" si="1"/>
        <v>8.256783580942831E-05</v>
      </c>
      <c r="H81" s="15">
        <f t="shared" si="4"/>
        <v>0.0004128391790471415</v>
      </c>
    </row>
    <row r="82" spans="2:8" ht="12.75">
      <c r="B82">
        <v>35</v>
      </c>
      <c r="C82">
        <v>0.044</v>
      </c>
      <c r="D82" s="14">
        <f t="shared" si="2"/>
        <v>22.664808343074277</v>
      </c>
      <c r="E82" s="14">
        <f t="shared" si="0"/>
        <v>18.565924087647492</v>
      </c>
      <c r="F82" s="9">
        <f t="shared" si="3"/>
        <v>0.0015739384310001284</v>
      </c>
      <c r="G82" s="15">
        <f t="shared" si="1"/>
        <v>0.000776614357401379</v>
      </c>
      <c r="H82" s="15">
        <f t="shared" si="4"/>
        <v>0.003883071787006895</v>
      </c>
    </row>
    <row r="83" spans="2:8" ht="12.75">
      <c r="B83">
        <v>34</v>
      </c>
      <c r="C83">
        <v>0.053</v>
      </c>
      <c r="D83" s="14">
        <f t="shared" si="2"/>
        <v>23.247791449628206</v>
      </c>
      <c r="E83" s="14">
        <f t="shared" si="0"/>
        <v>19.273292590665623</v>
      </c>
      <c r="F83" s="9">
        <f t="shared" si="3"/>
        <v>0.002170575145804513</v>
      </c>
      <c r="G83" s="15">
        <f t="shared" si="1"/>
        <v>0.0010710074732588057</v>
      </c>
      <c r="H83" s="15">
        <f t="shared" si="4"/>
        <v>0.005355037366294028</v>
      </c>
    </row>
    <row r="84" spans="2:8" ht="12.75">
      <c r="B84">
        <v>33</v>
      </c>
      <c r="C84">
        <v>0.035</v>
      </c>
      <c r="D84" s="14">
        <f t="shared" si="2"/>
        <v>23.86901996409662</v>
      </c>
      <c r="E84" s="14">
        <f t="shared" si="0"/>
        <v>20.018244529589577</v>
      </c>
      <c r="F84" s="9">
        <f t="shared" si="3"/>
        <v>0.0008979525785752943</v>
      </c>
      <c r="G84" s="15">
        <f t="shared" si="1"/>
        <v>0.00044306870653386225</v>
      </c>
      <c r="H84" s="15">
        <f t="shared" si="4"/>
        <v>0.0022153435326693113</v>
      </c>
    </row>
    <row r="85" spans="2:8" ht="12.75">
      <c r="B85">
        <v>32</v>
      </c>
      <c r="C85">
        <v>0.002</v>
      </c>
      <c r="D85" s="14">
        <f t="shared" si="2"/>
        <v>24.53203889239816</v>
      </c>
      <c r="E85" s="14">
        <f t="shared" si="0"/>
        <v>20.804348877533656</v>
      </c>
      <c r="F85" s="9">
        <f t="shared" si="3"/>
        <v>2.7757426014462896E-06</v>
      </c>
      <c r="G85" s="15">
        <f t="shared" si="1"/>
        <v>1.3696098362399455E-06</v>
      </c>
      <c r="H85" s="15">
        <f t="shared" si="4"/>
        <v>6.848049181199727E-06</v>
      </c>
    </row>
    <row r="86" spans="2:8" ht="12.75">
      <c r="B86">
        <v>31</v>
      </c>
      <c r="C86">
        <v>0.038</v>
      </c>
      <c r="D86" s="14">
        <f t="shared" si="2"/>
        <v>25.240852343334634</v>
      </c>
      <c r="E86" s="14">
        <f t="shared" si="0"/>
        <v>21.635633270556735</v>
      </c>
      <c r="F86" s="9">
        <f t="shared" si="3"/>
        <v>0.0009465545542194886</v>
      </c>
      <c r="G86" s="15">
        <f t="shared" si="1"/>
        <v>0.000467049944516195</v>
      </c>
      <c r="H86" s="15">
        <f t="shared" si="4"/>
        <v>0.002335249722580975</v>
      </c>
    </row>
    <row r="87" spans="2:8" ht="12.75">
      <c r="B87">
        <v>30</v>
      </c>
      <c r="C87">
        <v>0.055</v>
      </c>
      <c r="D87" s="14">
        <f t="shared" si="2"/>
        <v>26.000000000000004</v>
      </c>
      <c r="E87" s="14">
        <f t="shared" si="0"/>
        <v>22.51666049839541</v>
      </c>
      <c r="F87" s="9">
        <f t="shared" si="3"/>
        <v>0.0018688100961538453</v>
      </c>
      <c r="G87" s="15">
        <f t="shared" si="1"/>
        <v>0.0009221102448127526</v>
      </c>
      <c r="H87" s="15">
        <f t="shared" si="4"/>
        <v>0.004610551224063762</v>
      </c>
    </row>
    <row r="88" spans="2:8" ht="12.75">
      <c r="B88">
        <v>29.8</v>
      </c>
      <c r="C88">
        <v>0.055</v>
      </c>
      <c r="D88" s="14">
        <f t="shared" si="2"/>
        <v>26.158312144002245</v>
      </c>
      <c r="E88" s="14">
        <f t="shared" si="0"/>
        <v>22.699279597006054</v>
      </c>
      <c r="F88" s="9">
        <f t="shared" si="3"/>
        <v>0.0018462581775389626</v>
      </c>
      <c r="G88" s="15">
        <f t="shared" si="1"/>
        <v>0.0009109826533909354</v>
      </c>
      <c r="H88" s="15">
        <f t="shared" si="4"/>
        <v>0.004554913266954677</v>
      </c>
    </row>
    <row r="89" spans="2:8" ht="12.75">
      <c r="B89">
        <v>29.6</v>
      </c>
      <c r="C89">
        <v>0.054</v>
      </c>
      <c r="D89" s="14">
        <f t="shared" si="2"/>
        <v>26.318886653401623</v>
      </c>
      <c r="E89" s="14">
        <f t="shared" si="0"/>
        <v>22.884138495355295</v>
      </c>
      <c r="F89" s="9">
        <f t="shared" si="3"/>
        <v>0.0017580814064981495</v>
      </c>
      <c r="G89" s="15">
        <f t="shared" si="1"/>
        <v>0.0008674743782063237</v>
      </c>
      <c r="H89" s="15">
        <f t="shared" si="4"/>
        <v>0.004337371891031618</v>
      </c>
    </row>
    <row r="90" spans="2:8" ht="12.75">
      <c r="B90">
        <v>29.4</v>
      </c>
      <c r="C90">
        <v>0.051000000000000004</v>
      </c>
      <c r="D90" s="14">
        <f t="shared" si="2"/>
        <v>26.48176939830807</v>
      </c>
      <c r="E90" s="14">
        <f t="shared" si="0"/>
        <v>23.07128324270598</v>
      </c>
      <c r="F90" s="9">
        <f t="shared" si="3"/>
        <v>0.001548933747093584</v>
      </c>
      <c r="G90" s="15">
        <f t="shared" si="1"/>
        <v>0.000764276519947492</v>
      </c>
      <c r="H90" s="15">
        <f t="shared" si="4"/>
        <v>0.00382138259973746</v>
      </c>
    </row>
    <row r="91" spans="2:8" ht="12.75">
      <c r="B91">
        <v>29.2</v>
      </c>
      <c r="C91">
        <v>0.047</v>
      </c>
      <c r="D91" s="14">
        <f t="shared" si="2"/>
        <v>26.647007508163718</v>
      </c>
      <c r="E91" s="14">
        <f aca="true" t="shared" si="5" ref="E91:E154">SQRT(D91*D91-$C$15*$C$15)</f>
        <v>23.260761147050488</v>
      </c>
      <c r="F91" s="9">
        <f t="shared" si="3"/>
        <v>0.0012992278334808096</v>
      </c>
      <c r="G91" s="15">
        <f aca="true" t="shared" si="6" ref="G91:G154">F91/$C$10</f>
        <v>0.0006410663652043467</v>
      </c>
      <c r="H91" s="15">
        <f t="shared" si="4"/>
        <v>0.0032053318260217337</v>
      </c>
    </row>
    <row r="92" spans="2:8" ht="12.75">
      <c r="B92">
        <v>29</v>
      </c>
      <c r="C92">
        <v>0.042</v>
      </c>
      <c r="D92" s="14">
        <f aca="true" t="shared" si="7" ref="D92:D155">$C$15/SIN((B92)*PI()/180)</f>
        <v>26.814649415155085</v>
      </c>
      <c r="E92" s="14">
        <f t="shared" si="5"/>
        <v>23.452620818528512</v>
      </c>
      <c r="F92" s="9">
        <f aca="true" t="shared" si="8" ref="F92:F155">(33.41*C92*C92*($C$8))/(D92*D92)</f>
        <v>0.0010245680836461779</v>
      </c>
      <c r="G92" s="15">
        <f t="shared" si="6"/>
        <v>0.0005055434623254167</v>
      </c>
      <c r="H92" s="15">
        <f aca="true" t="shared" si="9" ref="H92:H155">F92/($C$11)</f>
        <v>0.002527717311627083</v>
      </c>
    </row>
    <row r="93" spans="2:8" ht="12.75">
      <c r="B93">
        <v>28.8</v>
      </c>
      <c r="C93">
        <v>0.036000000000000004</v>
      </c>
      <c r="D93" s="14">
        <f t="shared" si="7"/>
        <v>26.984744899434308</v>
      </c>
      <c r="E93" s="14">
        <f t="shared" si="5"/>
        <v>23.64691221465386</v>
      </c>
      <c r="F93" s="9">
        <f t="shared" si="8"/>
        <v>0.0007432841237632485</v>
      </c>
      <c r="G93" s="15">
        <f t="shared" si="6"/>
        <v>0.0003667520347516029</v>
      </c>
      <c r="H93" s="15">
        <f t="shared" si="9"/>
        <v>0.0018337601737580143</v>
      </c>
    </row>
    <row r="94" spans="2:8" ht="12.75">
      <c r="B94">
        <v>28.6</v>
      </c>
      <c r="C94">
        <v>0.029</v>
      </c>
      <c r="D94" s="14">
        <f t="shared" si="7"/>
        <v>27.157345136237854</v>
      </c>
      <c r="E94" s="14">
        <f t="shared" si="5"/>
        <v>23.843686687438705</v>
      </c>
      <c r="F94" s="9">
        <f t="shared" si="8"/>
        <v>0.0004762202526640358</v>
      </c>
      <c r="G94" s="15">
        <f t="shared" si="6"/>
        <v>0.000234977098353965</v>
      </c>
      <c r="H94" s="15">
        <f t="shared" si="9"/>
        <v>0.001174885491769825</v>
      </c>
    </row>
    <row r="95" spans="2:8" ht="12.75">
      <c r="B95">
        <v>28.4</v>
      </c>
      <c r="C95">
        <v>0.021</v>
      </c>
      <c r="D95" s="14">
        <f t="shared" si="7"/>
        <v>27.33250274499632</v>
      </c>
      <c r="E95" s="14">
        <f t="shared" si="5"/>
        <v>24.04299703250889</v>
      </c>
      <c r="F95" s="9">
        <f t="shared" si="8"/>
        <v>0.0002465280141299271</v>
      </c>
      <c r="G95" s="15">
        <f t="shared" si="6"/>
        <v>0.00012164211223516138</v>
      </c>
      <c r="H95" s="15">
        <f t="shared" si="9"/>
        <v>0.0006082105611758069</v>
      </c>
    </row>
    <row r="96" spans="2:8" ht="12.75">
      <c r="B96">
        <v>28.2</v>
      </c>
      <c r="C96">
        <v>0.013000000000000001</v>
      </c>
      <c r="D96" s="14">
        <f t="shared" si="7"/>
        <v>27.510271840534127</v>
      </c>
      <c r="E96" s="14">
        <f t="shared" si="5"/>
        <v>24.244897540309072</v>
      </c>
      <c r="F96" s="9">
        <f t="shared" si="8"/>
        <v>9.325742712362422E-05</v>
      </c>
      <c r="G96" s="15">
        <f t="shared" si="6"/>
        <v>4.601517785705142E-05</v>
      </c>
      <c r="H96" s="15">
        <f t="shared" si="9"/>
        <v>0.0002300758892852571</v>
      </c>
    </row>
    <row r="97" spans="2:8" ht="12.75">
      <c r="B97">
        <v>28</v>
      </c>
      <c r="C97">
        <v>0.004</v>
      </c>
      <c r="D97" s="14">
        <f t="shared" si="7"/>
        <v>27.690708086463662</v>
      </c>
      <c r="E97" s="14">
        <f t="shared" si="5"/>
        <v>24.44944404950231</v>
      </c>
      <c r="F97" s="9">
        <f t="shared" si="8"/>
        <v>8.71441721600139E-06</v>
      </c>
      <c r="G97" s="15">
        <f t="shared" si="6"/>
        <v>4.299876915790159E-06</v>
      </c>
      <c r="H97" s="15">
        <f t="shared" si="9"/>
        <v>2.1499384578950793E-05</v>
      </c>
    </row>
    <row r="98" spans="2:8" ht="12.75">
      <c r="B98">
        <v>27.8</v>
      </c>
      <c r="C98">
        <v>0.005</v>
      </c>
      <c r="D98" s="14">
        <f t="shared" si="7"/>
        <v>27.873868750884284</v>
      </c>
      <c r="E98" s="14">
        <f t="shared" si="5"/>
        <v>24.656694002674477</v>
      </c>
      <c r="F98" s="9">
        <f t="shared" si="8"/>
        <v>1.3437918283628714E-05</v>
      </c>
      <c r="G98" s="15">
        <f t="shared" si="6"/>
        <v>6.63055178468522E-06</v>
      </c>
      <c r="H98" s="15">
        <f t="shared" si="9"/>
        <v>3.31527589234261E-05</v>
      </c>
    </row>
    <row r="99" spans="2:8" ht="12.75">
      <c r="B99">
        <v>27.6</v>
      </c>
      <c r="C99">
        <v>0.014</v>
      </c>
      <c r="D99" s="14">
        <f t="shared" si="7"/>
        <v>28.05981276450316</v>
      </c>
      <c r="E99" s="14">
        <f t="shared" si="5"/>
        <v>24.866706504460424</v>
      </c>
      <c r="F99" s="9">
        <f t="shared" si="8"/>
        <v>0.00010396161619519136</v>
      </c>
      <c r="G99" s="15">
        <f t="shared" si="6"/>
        <v>5.1296850096311525E-05</v>
      </c>
      <c r="H99" s="15">
        <f t="shared" si="9"/>
        <v>0.0002564842504815576</v>
      </c>
    </row>
    <row r="100" spans="2:8" ht="12.75">
      <c r="B100">
        <v>27.4</v>
      </c>
      <c r="C100">
        <v>0.022</v>
      </c>
      <c r="D100" s="14">
        <f t="shared" si="7"/>
        <v>28.248600781301732</v>
      </c>
      <c r="E100" s="14">
        <f t="shared" si="5"/>
        <v>25.079542382215845</v>
      </c>
      <c r="F100" s="9">
        <f t="shared" si="8"/>
        <v>0.0002533016204628449</v>
      </c>
      <c r="G100" s="15">
        <f t="shared" si="6"/>
        <v>0.00012498435220206162</v>
      </c>
      <c r="H100" s="15">
        <f t="shared" si="9"/>
        <v>0.000624921761010308</v>
      </c>
    </row>
    <row r="101" spans="2:8" ht="12.75">
      <c r="B101">
        <v>27.2</v>
      </c>
      <c r="C101">
        <v>0.03</v>
      </c>
      <c r="D101" s="14">
        <f t="shared" si="7"/>
        <v>28.440295241878708</v>
      </c>
      <c r="E101" s="14">
        <f t="shared" si="5"/>
        <v>25.295264249365506</v>
      </c>
      <c r="F101" s="9">
        <f t="shared" si="8"/>
        <v>0.0004646872932818219</v>
      </c>
      <c r="G101" s="15">
        <f t="shared" si="6"/>
        <v>0.00022928649339563578</v>
      </c>
      <c r="H101" s="15">
        <f t="shared" si="9"/>
        <v>0.0011464324669781787</v>
      </c>
    </row>
    <row r="102" spans="2:8" ht="12.75">
      <c r="B102">
        <v>27</v>
      </c>
      <c r="C102">
        <v>0.038</v>
      </c>
      <c r="D102" s="14">
        <f t="shared" si="7"/>
        <v>28.63496043960847</v>
      </c>
      <c r="E102" s="14">
        <f t="shared" si="5"/>
        <v>25.513936571566962</v>
      </c>
      <c r="F102" s="9">
        <f t="shared" si="8"/>
        <v>0.0007354624547704078</v>
      </c>
      <c r="G102" s="15">
        <f t="shared" si="6"/>
        <v>0.0003628926586038196</v>
      </c>
      <c r="H102" s="15">
        <f t="shared" si="9"/>
        <v>0.001814463293019098</v>
      </c>
    </row>
    <row r="103" spans="2:8" ht="12.75">
      <c r="B103">
        <v>26.8</v>
      </c>
      <c r="C103">
        <v>0.044</v>
      </c>
      <c r="D103" s="14">
        <f t="shared" si="7"/>
        <v>28.8326625897619</v>
      </c>
      <c r="E103" s="14">
        <f t="shared" si="5"/>
        <v>25.735625735836603</v>
      </c>
      <c r="F103" s="9">
        <f t="shared" si="8"/>
        <v>0.0009725732987142075</v>
      </c>
      <c r="G103" s="15">
        <f t="shared" si="6"/>
        <v>0.0004798881408129313</v>
      </c>
      <c r="H103" s="15">
        <f t="shared" si="9"/>
        <v>0.0023994407040646565</v>
      </c>
    </row>
    <row r="104" spans="2:8" ht="12.75">
      <c r="B104">
        <v>26.6</v>
      </c>
      <c r="C104">
        <v>0.05</v>
      </c>
      <c r="D104" s="14">
        <f t="shared" si="7"/>
        <v>29.033469901745633</v>
      </c>
      <c r="E104" s="14">
        <f t="shared" si="5"/>
        <v>25.96040012279413</v>
      </c>
      <c r="F104" s="9">
        <f t="shared" si="8"/>
        <v>0.0012385929709314238</v>
      </c>
      <c r="G104" s="15">
        <f t="shared" si="6"/>
        <v>0.0006111478474990577</v>
      </c>
      <c r="H104" s="15">
        <f t="shared" si="9"/>
        <v>0.0030557392374952887</v>
      </c>
    </row>
    <row r="105" spans="2:8" ht="12.75">
      <c r="B105">
        <v>26.4</v>
      </c>
      <c r="C105">
        <v>0.054</v>
      </c>
      <c r="D105" s="14">
        <f t="shared" si="7"/>
        <v>29.237452654624956</v>
      </c>
      <c r="E105" s="14">
        <f t="shared" si="5"/>
        <v>26.188330182190615</v>
      </c>
      <c r="F105" s="9">
        <f t="shared" si="8"/>
        <v>0.0014246065775613357</v>
      </c>
      <c r="G105" s="15">
        <f t="shared" si="6"/>
        <v>0.0007029308770861853</v>
      </c>
      <c r="H105" s="15">
        <f t="shared" si="9"/>
        <v>0.0035146543854309266</v>
      </c>
    </row>
    <row r="106" spans="2:8" ht="12.75">
      <c r="B106">
        <v>26.2</v>
      </c>
      <c r="C106">
        <v>0.057</v>
      </c>
      <c r="D106" s="14">
        <f t="shared" si="7"/>
        <v>29.44468327610596</v>
      </c>
      <c r="E106" s="14">
        <f t="shared" si="5"/>
        <v>26.419488511895796</v>
      </c>
      <c r="F106" s="9">
        <f t="shared" si="8"/>
        <v>0.0015650291305701388</v>
      </c>
      <c r="G106" s="15">
        <f t="shared" si="6"/>
        <v>0.0007722183210050026</v>
      </c>
      <c r="H106" s="15">
        <f t="shared" si="9"/>
        <v>0.0038610916050250133</v>
      </c>
    </row>
    <row r="107" spans="2:8" ht="12.75">
      <c r="B107">
        <v>26</v>
      </c>
      <c r="C107">
        <v>0.059000000000000004</v>
      </c>
      <c r="D107" s="14">
        <f t="shared" si="7"/>
        <v>29.65523642516317</v>
      </c>
      <c r="E107" s="14">
        <f t="shared" si="5"/>
        <v>26.65394994053085</v>
      </c>
      <c r="F107" s="9">
        <f t="shared" si="8"/>
        <v>0.0016530566246566612</v>
      </c>
      <c r="G107" s="15">
        <f t="shared" si="6"/>
        <v>0.0008156529397976946</v>
      </c>
      <c r="H107" s="15">
        <f t="shared" si="9"/>
        <v>0.004078264698988473</v>
      </c>
    </row>
    <row r="108" spans="2:8" ht="12.75">
      <c r="B108">
        <v>25.8</v>
      </c>
      <c r="C108">
        <v>0.059000000000000004</v>
      </c>
      <c r="D108" s="14">
        <f t="shared" si="7"/>
        <v>29.869189078510402</v>
      </c>
      <c r="E108" s="14">
        <f t="shared" si="5"/>
        <v>26.891791613944303</v>
      </c>
      <c r="F108" s="9">
        <f t="shared" si="8"/>
        <v>0.0016294597896671095</v>
      </c>
      <c r="G108" s="15">
        <f t="shared" si="6"/>
        <v>0.0008040097646383763</v>
      </c>
      <c r="H108" s="15">
        <f t="shared" si="9"/>
        <v>0.004020048823191882</v>
      </c>
    </row>
    <row r="109" spans="2:8" ht="12.75">
      <c r="B109">
        <v>25.6</v>
      </c>
      <c r="C109">
        <v>0.058</v>
      </c>
      <c r="D109" s="14">
        <f t="shared" si="7"/>
        <v>30.0866206211251</v>
      </c>
      <c r="E109" s="14">
        <f t="shared" si="5"/>
        <v>27.133093085741443</v>
      </c>
      <c r="F109" s="9">
        <f t="shared" si="8"/>
        <v>0.0015520140773676843</v>
      </c>
      <c r="G109" s="15">
        <f t="shared" si="6"/>
        <v>0.0007657964197537915</v>
      </c>
      <c r="H109" s="15">
        <f t="shared" si="9"/>
        <v>0.0038289820987689577</v>
      </c>
    </row>
    <row r="110" spans="2:8" ht="12.75">
      <c r="B110">
        <v>25.4</v>
      </c>
      <c r="C110">
        <v>0.056</v>
      </c>
      <c r="D110" s="14">
        <f t="shared" si="7"/>
        <v>30.307612941049555</v>
      </c>
      <c r="E110" s="14">
        <f t="shared" si="5"/>
        <v>27.377936412090566</v>
      </c>
      <c r="F110" s="9">
        <f t="shared" si="8"/>
        <v>0.0014258015358589327</v>
      </c>
      <c r="G110" s="15">
        <f t="shared" si="6"/>
        <v>0.0007035204946672364</v>
      </c>
      <c r="H110" s="15">
        <f t="shared" si="9"/>
        <v>0.003517602473336182</v>
      </c>
    </row>
    <row r="111" spans="2:8" ht="12.75">
      <c r="B111">
        <v>25.2</v>
      </c>
      <c r="C111">
        <v>0.051000000000000004</v>
      </c>
      <c r="D111" s="14">
        <f t="shared" si="7"/>
        <v>30.532250528706577</v>
      </c>
      <c r="E111" s="14">
        <f t="shared" si="5"/>
        <v>27.62640625104364</v>
      </c>
      <c r="F111" s="9">
        <f t="shared" si="8"/>
        <v>0.001165223423483462</v>
      </c>
      <c r="G111" s="15">
        <f t="shared" si="6"/>
        <v>0.0005749457681661819</v>
      </c>
      <c r="H111" s="15">
        <f t="shared" si="9"/>
        <v>0.0028747288408309092</v>
      </c>
    </row>
    <row r="112" spans="2:8" ht="12.75">
      <c r="B112">
        <v>25</v>
      </c>
      <c r="C112">
        <v>0.046</v>
      </c>
      <c r="D112" s="14">
        <f t="shared" si="7"/>
        <v>30.76062058098248</v>
      </c>
      <c r="E112" s="14">
        <f t="shared" si="5"/>
        <v>27.87858996662426</v>
      </c>
      <c r="F112" s="9">
        <f t="shared" si="8"/>
        <v>0.0009339249250054983</v>
      </c>
      <c r="G112" s="15">
        <f t="shared" si="6"/>
        <v>0.00046081821957508136</v>
      </c>
      <c r="H112" s="15">
        <f t="shared" si="9"/>
        <v>0.002304091097875407</v>
      </c>
    </row>
    <row r="113" spans="2:8" ht="12.75">
      <c r="B113">
        <v>24.8</v>
      </c>
      <c r="C113">
        <v>0.039</v>
      </c>
      <c r="D113" s="14">
        <f t="shared" si="7"/>
        <v>30.992813110346457</v>
      </c>
      <c r="E113" s="14">
        <f t="shared" si="5"/>
        <v>28.134577737951982</v>
      </c>
      <c r="F113" s="9">
        <f t="shared" si="8"/>
        <v>0.0006612926684332947</v>
      </c>
      <c r="G113" s="15">
        <f t="shared" si="6"/>
        <v>0.000326295724555902</v>
      </c>
      <c r="H113" s="15">
        <f t="shared" si="9"/>
        <v>0.0016314786227795096</v>
      </c>
    </row>
    <row r="114" spans="2:8" ht="12.75">
      <c r="B114">
        <v>24.6</v>
      </c>
      <c r="C114">
        <v>0.032</v>
      </c>
      <c r="D114" s="14">
        <f t="shared" si="7"/>
        <v>31.228921059292958</v>
      </c>
      <c r="E114" s="14">
        <f t="shared" si="5"/>
        <v>28.39446267368959</v>
      </c>
      <c r="F114" s="9">
        <f t="shared" si="8"/>
        <v>0.0004385029158131342</v>
      </c>
      <c r="G114" s="15">
        <f t="shared" si="6"/>
        <v>0.00021636657030253332</v>
      </c>
      <c r="H114" s="15">
        <f t="shared" si="9"/>
        <v>0.0010818328515126666</v>
      </c>
    </row>
    <row r="115" spans="2:8" ht="12.75">
      <c r="B115">
        <v>24.4</v>
      </c>
      <c r="C115">
        <v>0.023</v>
      </c>
      <c r="D115" s="14">
        <f t="shared" si="7"/>
        <v>31.469040420412593</v>
      </c>
      <c r="E115" s="14">
        <f t="shared" si="5"/>
        <v>28.6583409321189</v>
      </c>
      <c r="F115" s="9">
        <f t="shared" si="8"/>
        <v>0.0002230874607138702</v>
      </c>
      <c r="G115" s="15">
        <f t="shared" si="6"/>
        <v>0.00011007604969434384</v>
      </c>
      <c r="H115" s="15">
        <f t="shared" si="9"/>
        <v>0.0005503802484717192</v>
      </c>
    </row>
    <row r="116" spans="2:8" ht="12.75">
      <c r="B116">
        <v>24.2</v>
      </c>
      <c r="C116">
        <v>0.014</v>
      </c>
      <c r="D116" s="14">
        <f t="shared" si="7"/>
        <v>31.71327036241697</v>
      </c>
      <c r="E116" s="14">
        <f t="shared" si="5"/>
        <v>28.92631184717047</v>
      </c>
      <c r="F116" s="9">
        <f t="shared" si="8"/>
        <v>8.13880231551985E-05</v>
      </c>
      <c r="G116" s="15">
        <f t="shared" si="6"/>
        <v>4.0158564056841366E-05</v>
      </c>
      <c r="H116" s="15">
        <f t="shared" si="9"/>
        <v>0.0002007928202842068</v>
      </c>
    </row>
    <row r="117" spans="2:8" ht="12.75">
      <c r="B117">
        <v>24</v>
      </c>
      <c r="C117">
        <v>0.004</v>
      </c>
      <c r="D117" s="14">
        <f t="shared" si="7"/>
        <v>31.9617133624651</v>
      </c>
      <c r="E117" s="14">
        <f t="shared" si="5"/>
        <v>29.198478060754816</v>
      </c>
      <c r="F117" s="9">
        <f t="shared" si="8"/>
        <v>6.541033397367184E-06</v>
      </c>
      <c r="G117" s="15">
        <f t="shared" si="6"/>
        <v>3.2274835842272286E-06</v>
      </c>
      <c r="H117" s="15">
        <f t="shared" si="9"/>
        <v>1.6137417921136142E-05</v>
      </c>
    </row>
    <row r="118" spans="2:8" ht="12.75">
      <c r="B118">
        <v>23.8</v>
      </c>
      <c r="C118">
        <v>0.006</v>
      </c>
      <c r="D118" s="14">
        <f t="shared" si="7"/>
        <v>32.2144753451616</v>
      </c>
      <c r="E118" s="14">
        <f t="shared" si="5"/>
        <v>29.47494566176543</v>
      </c>
      <c r="F118" s="9">
        <f t="shared" si="8"/>
        <v>1.4487280336900914E-05</v>
      </c>
      <c r="G118" s="15">
        <f t="shared" si="6"/>
        <v>7.148329113602424E-06</v>
      </c>
      <c r="H118" s="15">
        <f t="shared" si="9"/>
        <v>3.5741645568012115E-05</v>
      </c>
    </row>
    <row r="119" spans="2:8" ht="12.75">
      <c r="B119">
        <v>23.6</v>
      </c>
      <c r="C119">
        <v>0.016</v>
      </c>
      <c r="D119" s="14">
        <f t="shared" si="7"/>
        <v>32.47166582862299</v>
      </c>
      <c r="E119" s="14">
        <f t="shared" si="5"/>
        <v>29.755824332149864</v>
      </c>
      <c r="F119" s="9">
        <f t="shared" si="8"/>
        <v>0.00010139518129820339</v>
      </c>
      <c r="G119" s="15">
        <f t="shared" si="6"/>
        <v>5.00305170879293E-05</v>
      </c>
      <c r="H119" s="15">
        <f t="shared" si="9"/>
        <v>0.0002501525854396465</v>
      </c>
    </row>
    <row r="120" spans="2:8" ht="12.75">
      <c r="B120">
        <v>23.4</v>
      </c>
      <c r="C120">
        <v>0.026000000000000002</v>
      </c>
      <c r="D120" s="14">
        <f t="shared" si="7"/>
        <v>32.73339807803455</v>
      </c>
      <c r="E120" s="14">
        <f t="shared" si="5"/>
        <v>30.041227500471344</v>
      </c>
      <c r="F120" s="9">
        <f t="shared" si="8"/>
        <v>0.00026348202977306275</v>
      </c>
      <c r="G120" s="15">
        <f t="shared" si="6"/>
        <v>0.00013000758048012964</v>
      </c>
      <c r="H120" s="15">
        <f t="shared" si="9"/>
        <v>0.0006500379024006481</v>
      </c>
    </row>
    <row r="121" spans="2:8" ht="12.75">
      <c r="B121">
        <v>23.2</v>
      </c>
      <c r="C121">
        <v>0.035</v>
      </c>
      <c r="D121" s="14">
        <f t="shared" si="7"/>
        <v>32.999789267149886</v>
      </c>
      <c r="E121" s="14">
        <f t="shared" si="5"/>
        <v>30.331272503413054</v>
      </c>
      <c r="F121" s="9">
        <f t="shared" si="8"/>
        <v>0.0004697861881895085</v>
      </c>
      <c r="G121" s="15">
        <f t="shared" si="6"/>
        <v>0.00023180239548824431</v>
      </c>
      <c r="H121" s="15">
        <f t="shared" si="9"/>
        <v>0.0011590119774412214</v>
      </c>
    </row>
    <row r="122" spans="2:8" ht="12.75">
      <c r="B122">
        <v>23</v>
      </c>
      <c r="C122">
        <v>0.043000000000000003</v>
      </c>
      <c r="D122" s="14">
        <f t="shared" si="7"/>
        <v>33.270960648216885</v>
      </c>
      <c r="E122" s="14">
        <f t="shared" si="5"/>
        <v>30.626080755708795</v>
      </c>
      <c r="F122" s="9">
        <f t="shared" si="8"/>
        <v>0.000697577908492681</v>
      </c>
      <c r="G122" s="15">
        <f t="shared" si="6"/>
        <v>0.0003441996259009939</v>
      </c>
      <c r="H122" s="15">
        <f t="shared" si="9"/>
        <v>0.0017209981295049695</v>
      </c>
    </row>
    <row r="123" spans="2:8" ht="12.75">
      <c r="B123">
        <v>22.8</v>
      </c>
      <c r="C123">
        <v>0.051000000000000004</v>
      </c>
      <c r="D123" s="14">
        <f t="shared" si="7"/>
        <v>33.547037730846995</v>
      </c>
      <c r="E123" s="14">
        <f t="shared" si="5"/>
        <v>30.925777929016952</v>
      </c>
      <c r="F123" s="9">
        <f t="shared" si="8"/>
        <v>0.0009652026076464294</v>
      </c>
      <c r="G123" s="15">
        <f t="shared" si="6"/>
        <v>0.0004762512866676461</v>
      </c>
      <c r="H123" s="15">
        <f t="shared" si="9"/>
        <v>0.0023812564333382303</v>
      </c>
    </row>
    <row r="124" spans="2:8" ht="12.75">
      <c r="B124">
        <v>22.6</v>
      </c>
      <c r="C124">
        <v>0.057</v>
      </c>
      <c r="D124" s="14">
        <f t="shared" si="7"/>
        <v>33.82815047038241</v>
      </c>
      <c r="E124" s="14">
        <f t="shared" si="5"/>
        <v>31.230494140292333</v>
      </c>
      <c r="F124" s="9">
        <f t="shared" si="8"/>
        <v>0.0011857133034609048</v>
      </c>
      <c r="G124" s="15">
        <f t="shared" si="6"/>
        <v>0.0005850559063129464</v>
      </c>
      <c r="H124" s="15">
        <f t="shared" si="9"/>
        <v>0.0029252795315647317</v>
      </c>
    </row>
    <row r="125" spans="2:8" ht="12.75">
      <c r="B125">
        <v>22.4</v>
      </c>
      <c r="C125">
        <v>0.062</v>
      </c>
      <c r="D125" s="14">
        <f t="shared" si="7"/>
        <v>34.11443346635425</v>
      </c>
      <c r="E125" s="14">
        <f t="shared" si="5"/>
        <v>31.540364150248976</v>
      </c>
      <c r="F125" s="9">
        <f t="shared" si="8"/>
        <v>0.0013794105423542244</v>
      </c>
      <c r="G125" s="15">
        <f t="shared" si="6"/>
        <v>0.0006806302018195186</v>
      </c>
      <c r="H125" s="15">
        <f t="shared" si="9"/>
        <v>0.003403151009097593</v>
      </c>
    </row>
    <row r="126" spans="2:8" ht="12.75">
      <c r="B126">
        <v>22.2</v>
      </c>
      <c r="C126">
        <v>0.065</v>
      </c>
      <c r="D126" s="14">
        <f t="shared" si="7"/>
        <v>34.40602617166851</v>
      </c>
      <c r="E126" s="14">
        <f t="shared" si="5"/>
        <v>31.855527572550706</v>
      </c>
      <c r="F126" s="9">
        <f t="shared" si="8"/>
        <v>0.0014905418396043808</v>
      </c>
      <c r="G126" s="15">
        <f t="shared" si="6"/>
        <v>0.0007354647234890036</v>
      </c>
      <c r="H126" s="15">
        <f t="shared" si="9"/>
        <v>0.003677323617445018</v>
      </c>
    </row>
    <row r="127" spans="2:8" ht="12.75">
      <c r="B127">
        <v>22</v>
      </c>
      <c r="C127">
        <v>0.066</v>
      </c>
      <c r="D127" s="14">
        <f t="shared" si="7"/>
        <v>34.70307311320219</v>
      </c>
      <c r="E127" s="14">
        <f t="shared" si="5"/>
        <v>32.17612909441185</v>
      </c>
      <c r="F127" s="9">
        <f t="shared" si="8"/>
        <v>0.001510561770381167</v>
      </c>
      <c r="G127" s="15">
        <f t="shared" si="6"/>
        <v>0.0007453429788064968</v>
      </c>
      <c r="H127" s="15">
        <f t="shared" si="9"/>
        <v>0.003726714894032484</v>
      </c>
    </row>
    <row r="128" spans="2:8" ht="12.75">
      <c r="B128">
        <v>21.8</v>
      </c>
      <c r="C128">
        <v>0.066</v>
      </c>
      <c r="D128" s="14">
        <f t="shared" si="7"/>
        <v>35.00572412454253</v>
      </c>
      <c r="E128" s="14">
        <f t="shared" si="5"/>
        <v>32.50231870934102</v>
      </c>
      <c r="F128" s="9">
        <f t="shared" si="8"/>
        <v>0.0014845547812290707</v>
      </c>
      <c r="G128" s="15">
        <f t="shared" si="6"/>
        <v>0.0007325105828432914</v>
      </c>
      <c r="H128" s="15">
        <f t="shared" si="9"/>
        <v>0.003662552914216457</v>
      </c>
    </row>
    <row r="129" spans="2:8" ht="12.75">
      <c r="B129">
        <v>21.6</v>
      </c>
      <c r="C129">
        <v>0.064</v>
      </c>
      <c r="D129" s="14">
        <f t="shared" si="7"/>
        <v>35.314134591656334</v>
      </c>
      <c r="E129" s="14">
        <f t="shared" si="5"/>
        <v>32.83425196281497</v>
      </c>
      <c r="F129" s="9">
        <f t="shared" si="8"/>
        <v>0.0013716689280531145</v>
      </c>
      <c r="G129" s="15">
        <f t="shared" si="6"/>
        <v>0.0006768103263419973</v>
      </c>
      <c r="H129" s="15">
        <f t="shared" si="9"/>
        <v>0.0033840516317099863</v>
      </c>
    </row>
    <row r="130" spans="2:8" ht="12.75">
      <c r="B130">
        <v>21.4</v>
      </c>
      <c r="C130">
        <v>0.06</v>
      </c>
      <c r="D130" s="14">
        <f t="shared" si="7"/>
        <v>35.628465712335185</v>
      </c>
      <c r="E130" s="14">
        <f t="shared" si="5"/>
        <v>33.17209021172835</v>
      </c>
      <c r="F130" s="9">
        <f t="shared" si="8"/>
        <v>0.0011843900450093205</v>
      </c>
      <c r="G130" s="15">
        <f t="shared" si="6"/>
        <v>0.000584402982734862</v>
      </c>
      <c r="H130" s="15">
        <f t="shared" si="9"/>
        <v>0.00292201491367431</v>
      </c>
    </row>
    <row r="131" spans="2:8" ht="12.75">
      <c r="B131">
        <v>21.2</v>
      </c>
      <c r="C131">
        <v>0.055</v>
      </c>
      <c r="D131" s="14">
        <f t="shared" si="7"/>
        <v>35.948884770326515</v>
      </c>
      <c r="E131" s="14">
        <f t="shared" si="5"/>
        <v>33.51600089852925</v>
      </c>
      <c r="F131" s="9">
        <f t="shared" si="8"/>
        <v>0.0009775546000669337</v>
      </c>
      <c r="G131" s="15">
        <f t="shared" si="6"/>
        <v>0.00048234601976986856</v>
      </c>
      <c r="H131" s="15">
        <f t="shared" si="9"/>
        <v>0.0024117300988493427</v>
      </c>
    </row>
    <row r="132" spans="2:8" ht="12.75">
      <c r="B132">
        <v>21</v>
      </c>
      <c r="C132">
        <v>0.048</v>
      </c>
      <c r="D132" s="14">
        <f t="shared" si="7"/>
        <v>36.275565425129365</v>
      </c>
      <c r="E132" s="14">
        <f t="shared" si="5"/>
        <v>33.86615784101942</v>
      </c>
      <c r="F132" s="9">
        <f t="shared" si="8"/>
        <v>0.0007312074075948149</v>
      </c>
      <c r="G132" s="15">
        <f t="shared" si="6"/>
        <v>0.0003607931287474415</v>
      </c>
      <c r="H132" s="15">
        <f t="shared" si="9"/>
        <v>0.0018039656437372075</v>
      </c>
    </row>
    <row r="133" spans="2:8" ht="12.75">
      <c r="B133">
        <v>20.8</v>
      </c>
      <c r="C133">
        <v>0.039</v>
      </c>
      <c r="D133" s="14">
        <f t="shared" si="7"/>
        <v>36.608688018509305</v>
      </c>
      <c r="E133" s="14">
        <f t="shared" si="5"/>
        <v>34.222741538873635</v>
      </c>
      <c r="F133" s="9">
        <f t="shared" si="8"/>
        <v>0.00047396620104997765</v>
      </c>
      <c r="G133" s="15">
        <f t="shared" si="6"/>
        <v>0.00023386490183387052</v>
      </c>
      <c r="H133" s="15">
        <f t="shared" si="9"/>
        <v>0.0011693245091693525</v>
      </c>
    </row>
    <row r="134" spans="2:8" ht="12.75">
      <c r="B134">
        <v>20.6</v>
      </c>
      <c r="C134">
        <v>0.03</v>
      </c>
      <c r="D134" s="14">
        <f t="shared" si="7"/>
        <v>36.94843989886865</v>
      </c>
      <c r="E134" s="14">
        <f t="shared" si="5"/>
        <v>34.58593949801434</v>
      </c>
      <c r="F134" s="9">
        <f t="shared" si="8"/>
        <v>0.0002753193825597065</v>
      </c>
      <c r="G134" s="15">
        <f t="shared" si="6"/>
        <v>0.00013584837955248676</v>
      </c>
      <c r="H134" s="15">
        <f t="shared" si="9"/>
        <v>0.0006792418977624338</v>
      </c>
    </row>
    <row r="135" spans="2:8" ht="12.75">
      <c r="B135">
        <v>20.4</v>
      </c>
      <c r="C135">
        <v>0.019</v>
      </c>
      <c r="D135" s="14">
        <f t="shared" si="7"/>
        <v>37.29501576469756</v>
      </c>
      <c r="E135" s="14">
        <f t="shared" si="5"/>
        <v>34.95594657406719</v>
      </c>
      <c r="F135" s="9">
        <f t="shared" si="8"/>
        <v>0.00010839071981633165</v>
      </c>
      <c r="G135" s="15">
        <f t="shared" si="6"/>
        <v>5.34822630672689E-05</v>
      </c>
      <c r="H135" s="15">
        <f t="shared" si="9"/>
        <v>0.0002674113153363445</v>
      </c>
    </row>
    <row r="136" spans="2:8" ht="12.75">
      <c r="B136">
        <v>20.2</v>
      </c>
      <c r="C136">
        <v>0.008</v>
      </c>
      <c r="D136" s="14">
        <f t="shared" si="7"/>
        <v>37.648618028428146</v>
      </c>
      <c r="E136" s="14">
        <f t="shared" si="5"/>
        <v>35.332965336219445</v>
      </c>
      <c r="F136" s="9">
        <f t="shared" si="8"/>
        <v>1.885681691171035E-05</v>
      </c>
      <c r="G136" s="15">
        <f t="shared" si="6"/>
        <v>9.304350449857079E-06</v>
      </c>
      <c r="H136" s="15">
        <f t="shared" si="9"/>
        <v>4.6521752249285396E-05</v>
      </c>
    </row>
    <row r="137" spans="2:8" ht="12.75">
      <c r="B137">
        <v>20</v>
      </c>
      <c r="C137">
        <v>0.004</v>
      </c>
      <c r="D137" s="14">
        <f t="shared" si="7"/>
        <v>38.00945720212014</v>
      </c>
      <c r="E137" s="14">
        <f t="shared" si="5"/>
        <v>35.71720645291009</v>
      </c>
      <c r="F137" s="9">
        <f t="shared" si="8"/>
        <v>4.625121393724817E-06</v>
      </c>
      <c r="G137" s="15">
        <f t="shared" si="6"/>
        <v>2.2821322666405344E-06</v>
      </c>
      <c r="H137" s="15">
        <f t="shared" si="9"/>
        <v>1.1410661333202672E-05</v>
      </c>
    </row>
    <row r="138" spans="2:8" ht="12.75">
      <c r="B138">
        <v>19.8</v>
      </c>
      <c r="C138">
        <v>0.015</v>
      </c>
      <c r="D138" s="14">
        <f t="shared" si="7"/>
        <v>38.377752306521415</v>
      </c>
      <c r="E138" s="14">
        <f t="shared" si="5"/>
        <v>36.10888910089467</v>
      </c>
      <c r="F138" s="9">
        <f t="shared" si="8"/>
        <v>6.379842181004803E-05</v>
      </c>
      <c r="G138" s="15">
        <f t="shared" si="6"/>
        <v>3.147948444574738E-05</v>
      </c>
      <c r="H138" s="15">
        <f t="shared" si="9"/>
        <v>0.0001573974222287369</v>
      </c>
    </row>
    <row r="139" spans="2:8" ht="12.75">
      <c r="B139">
        <v>19.6</v>
      </c>
      <c r="C139">
        <v>0.027</v>
      </c>
      <c r="D139" s="14">
        <f t="shared" si="7"/>
        <v>38.75373130517335</v>
      </c>
      <c r="E139" s="14">
        <f t="shared" si="5"/>
        <v>36.50824139935493</v>
      </c>
      <c r="F139" s="9">
        <f t="shared" si="8"/>
        <v>0.00020271550580675882</v>
      </c>
      <c r="G139" s="15">
        <f t="shared" si="6"/>
        <v>0.00010002409825991388</v>
      </c>
      <c r="H139" s="15">
        <f t="shared" si="9"/>
        <v>0.0005001204912995694</v>
      </c>
    </row>
    <row r="140" spans="1:8" ht="12.75">
      <c r="A140" s="2"/>
      <c r="B140">
        <v>19.4</v>
      </c>
      <c r="C140">
        <v>0.038</v>
      </c>
      <c r="D140" s="14">
        <f t="shared" si="7"/>
        <v>39.13763156536803</v>
      </c>
      <c r="E140" s="14">
        <f t="shared" si="5"/>
        <v>36.91550087086036</v>
      </c>
      <c r="F140" s="9">
        <f t="shared" si="8"/>
        <v>0.00039369926206831964</v>
      </c>
      <c r="G140" s="15">
        <f t="shared" si="6"/>
        <v>0.00019425950431002612</v>
      </c>
      <c r="H140" s="15">
        <f t="shared" si="9"/>
        <v>0.0009712975215501305</v>
      </c>
    </row>
    <row r="141" spans="2:8" ht="12.75">
      <c r="B141">
        <v>19.2</v>
      </c>
      <c r="C141">
        <v>0.048</v>
      </c>
      <c r="D141" s="14">
        <f t="shared" si="7"/>
        <v>39.529700347915565</v>
      </c>
      <c r="E141" s="14">
        <f t="shared" si="5"/>
        <v>37.330914931139795</v>
      </c>
      <c r="F141" s="9">
        <f t="shared" si="8"/>
        <v>0.0006157748100988708</v>
      </c>
      <c r="G141" s="15">
        <f t="shared" si="6"/>
        <v>0.0003038362549829955</v>
      </c>
      <c r="H141" s="15">
        <f t="shared" si="9"/>
        <v>0.0015191812749149772</v>
      </c>
    </row>
    <row r="142" spans="2:8" ht="12.75">
      <c r="B142">
        <v>19</v>
      </c>
      <c r="C142">
        <v>0.057</v>
      </c>
      <c r="D142" s="14">
        <f t="shared" si="7"/>
        <v>39.93019532784415</v>
      </c>
      <c r="E142" s="14">
        <f t="shared" si="5"/>
        <v>37.7547414097857</v>
      </c>
      <c r="F142" s="9">
        <f t="shared" si="8"/>
        <v>0.0008510073885272231</v>
      </c>
      <c r="G142" s="15">
        <f t="shared" si="6"/>
        <v>0.00041990496144435346</v>
      </c>
      <c r="H142" s="15">
        <f t="shared" si="9"/>
        <v>0.002099524807221767</v>
      </c>
    </row>
    <row r="143" spans="2:8" ht="12.75">
      <c r="B143">
        <v>18.8</v>
      </c>
      <c r="C143">
        <v>0.085</v>
      </c>
      <c r="D143" s="14">
        <f t="shared" si="7"/>
        <v>40.339385148336454</v>
      </c>
      <c r="E143" s="14">
        <f t="shared" si="5"/>
        <v>38.18724910419482</v>
      </c>
      <c r="F143" s="9">
        <f t="shared" si="8"/>
        <v>0.0018542393412355673</v>
      </c>
      <c r="G143" s="15">
        <f t="shared" si="6"/>
        <v>0.000914920727583339</v>
      </c>
      <c r="H143" s="15">
        <f t="shared" si="9"/>
        <v>0.004574603637916695</v>
      </c>
    </row>
    <row r="144" spans="2:8" ht="12.75">
      <c r="B144">
        <v>18.6</v>
      </c>
      <c r="C144">
        <v>0.07100000000000001</v>
      </c>
      <c r="D144" s="14">
        <f t="shared" si="7"/>
        <v>40.75755001040398</v>
      </c>
      <c r="E144" s="14">
        <f t="shared" si="5"/>
        <v>38.628718369246755</v>
      </c>
      <c r="F144" s="9">
        <f t="shared" si="8"/>
        <v>0.0012673222095802258</v>
      </c>
      <c r="G144" s="15">
        <f t="shared" si="6"/>
        <v>0.0006253234586744535</v>
      </c>
      <c r="H144" s="15">
        <f t="shared" si="9"/>
        <v>0.003126617293372267</v>
      </c>
    </row>
    <row r="145" spans="2:8" ht="12.75">
      <c r="B145">
        <v>18.4</v>
      </c>
      <c r="C145">
        <v>0.075</v>
      </c>
      <c r="D145" s="14">
        <f t="shared" si="7"/>
        <v>41.18498230101867</v>
      </c>
      <c r="E145" s="14">
        <f t="shared" si="5"/>
        <v>39.07944174543978</v>
      </c>
      <c r="F145" s="9">
        <f t="shared" si="8"/>
        <v>0.0013849409224626775</v>
      </c>
      <c r="G145" s="15">
        <f t="shared" si="6"/>
        <v>0.0006833590077940842</v>
      </c>
      <c r="H145" s="15">
        <f t="shared" si="9"/>
        <v>0.0034167950389704213</v>
      </c>
    </row>
    <row r="146" spans="2:8" ht="12.75">
      <c r="B146">
        <v>18.2</v>
      </c>
      <c r="C146">
        <v>0.077</v>
      </c>
      <c r="D146" s="14">
        <f t="shared" si="7"/>
        <v>41.62198726265971</v>
      </c>
      <c r="E146" s="14">
        <f t="shared" si="5"/>
        <v>39.539724628441796</v>
      </c>
      <c r="F146" s="9">
        <f t="shared" si="8"/>
        <v>0.001429296449988143</v>
      </c>
      <c r="G146" s="15">
        <f t="shared" si="6"/>
        <v>0.0007052449588757283</v>
      </c>
      <c r="H146" s="15">
        <f t="shared" si="9"/>
        <v>0.0035262247943786415</v>
      </c>
    </row>
    <row r="147" spans="2:8" ht="12.75">
      <c r="B147">
        <v>18</v>
      </c>
      <c r="C147">
        <v>0.077</v>
      </c>
      <c r="D147" s="14">
        <f t="shared" si="7"/>
        <v>42.06888370749727</v>
      </c>
      <c r="E147" s="14">
        <f t="shared" si="5"/>
        <v>40.0098859832783</v>
      </c>
      <c r="F147" s="9">
        <f t="shared" si="8"/>
        <v>0.0013990909988951471</v>
      </c>
      <c r="G147" s="15">
        <f t="shared" si="6"/>
        <v>0.0006903409534022107</v>
      </c>
      <c r="H147" s="15">
        <f t="shared" si="9"/>
        <v>0.0034517047670110535</v>
      </c>
    </row>
    <row r="148" spans="2:8" ht="12.75">
      <c r="B148">
        <v>17.8</v>
      </c>
      <c r="C148">
        <v>0.075</v>
      </c>
      <c r="D148" s="14">
        <f t="shared" si="7"/>
        <v>42.526004779723294</v>
      </c>
      <c r="E148" s="14">
        <f t="shared" si="5"/>
        <v>40.490259106667224</v>
      </c>
      <c r="F148" s="9">
        <f t="shared" si="8"/>
        <v>0.001298972174573993</v>
      </c>
      <c r="G148" s="15">
        <f t="shared" si="6"/>
        <v>0.0006409402177174308</v>
      </c>
      <c r="H148" s="15">
        <f t="shared" si="9"/>
        <v>0.0032047010885871536</v>
      </c>
    </row>
    <row r="149" spans="2:8" ht="12.75">
      <c r="B149">
        <v>17.6</v>
      </c>
      <c r="C149">
        <v>0.07100000000000001</v>
      </c>
      <c r="D149" s="14">
        <f t="shared" si="7"/>
        <v>42.993698769859705</v>
      </c>
      <c r="E149" s="14">
        <f t="shared" si="5"/>
        <v>40.98119244133137</v>
      </c>
      <c r="F149" s="9">
        <f t="shared" si="8"/>
        <v>0.0011389209127192438</v>
      </c>
      <c r="G149" s="15">
        <f t="shared" si="6"/>
        <v>0.0005619675556180479</v>
      </c>
      <c r="H149" s="15">
        <f t="shared" si="9"/>
        <v>0.0028098377780902393</v>
      </c>
    </row>
    <row r="150" spans="2:8" ht="12.75">
      <c r="B150">
        <v>17.4</v>
      </c>
      <c r="C150">
        <v>0.064</v>
      </c>
      <c r="D150" s="14">
        <f t="shared" si="7"/>
        <v>43.47232998522595</v>
      </c>
      <c r="E150" s="14">
        <f t="shared" si="5"/>
        <v>41.48305044647</v>
      </c>
      <c r="F150" s="9">
        <f t="shared" si="8"/>
        <v>0.0009051500948211803</v>
      </c>
      <c r="G150" s="15">
        <f t="shared" si="6"/>
        <v>0.0004466201125762402</v>
      </c>
      <c r="H150" s="15">
        <f t="shared" si="9"/>
        <v>0.0022331005628812013</v>
      </c>
    </row>
    <row r="151" spans="2:8" ht="12.75">
      <c r="B151">
        <v>17.2</v>
      </c>
      <c r="C151">
        <v>0.056</v>
      </c>
      <c r="D151" s="14">
        <f t="shared" si="7"/>
        <v>43.96227968113688</v>
      </c>
      <c r="E151" s="14">
        <f t="shared" si="5"/>
        <v>41.99621452896083</v>
      </c>
      <c r="F151" s="9">
        <f t="shared" si="8"/>
        <v>0.000677644835748132</v>
      </c>
      <c r="G151" s="15">
        <f t="shared" si="6"/>
        <v>0.00033436422816519667</v>
      </c>
      <c r="H151" s="15">
        <f t="shared" si="9"/>
        <v>0.0016718211408259832</v>
      </c>
    </row>
    <row r="152" spans="2:8" ht="12.75">
      <c r="B152">
        <v>17</v>
      </c>
      <c r="C152">
        <v>0.046</v>
      </c>
      <c r="D152" s="14">
        <f t="shared" si="7"/>
        <v>44.463947057832485</v>
      </c>
      <c r="E152" s="14">
        <f t="shared" si="5"/>
        <v>42.52108404029382</v>
      </c>
      <c r="F152" s="9">
        <f t="shared" si="8"/>
        <v>0.00044697797881585426</v>
      </c>
      <c r="G152" s="15">
        <f t="shared" si="6"/>
        <v>0.00022054834481045438</v>
      </c>
      <c r="H152" s="15">
        <f t="shared" si="9"/>
        <v>0.0011027417240522719</v>
      </c>
    </row>
    <row r="153" spans="2:8" ht="12.75">
      <c r="B153">
        <v>16.8</v>
      </c>
      <c r="C153">
        <v>0.034</v>
      </c>
      <c r="D153" s="14">
        <f t="shared" si="7"/>
        <v>44.977750328617105</v>
      </c>
      <c r="E153" s="14">
        <f t="shared" si="5"/>
        <v>43.0580773447145</v>
      </c>
      <c r="F153" s="9">
        <f t="shared" si="8"/>
        <v>0.00023864309016805352</v>
      </c>
      <c r="G153" s="15">
        <f t="shared" si="6"/>
        <v>0.00011775152475397377</v>
      </c>
      <c r="H153" s="15">
        <f t="shared" si="9"/>
        <v>0.0005887576237698688</v>
      </c>
    </row>
    <row r="154" spans="2:8" ht="12.75">
      <c r="B154">
        <v>16.6</v>
      </c>
      <c r="C154">
        <v>0.021</v>
      </c>
      <c r="D154" s="14">
        <f t="shared" si="7"/>
        <v>45.50412786521347</v>
      </c>
      <c r="E154" s="14">
        <f t="shared" si="5"/>
        <v>43.60763296458198</v>
      </c>
      <c r="F154" s="9">
        <f t="shared" si="8"/>
        <v>8.894539906491182E-05</v>
      </c>
      <c r="G154" s="15">
        <f t="shared" si="6"/>
        <v>4.388753243334465E-05</v>
      </c>
      <c r="H154" s="15">
        <f t="shared" si="9"/>
        <v>0.00021943766216672323</v>
      </c>
    </row>
    <row r="155" spans="2:8" ht="12.75">
      <c r="B155">
        <v>16.4</v>
      </c>
      <c r="C155">
        <v>0.008</v>
      </c>
      <c r="D155" s="14">
        <f t="shared" si="7"/>
        <v>46.043539426923495</v>
      </c>
      <c r="E155" s="14">
        <f aca="true" t="shared" si="10" ref="E155:E218">SQRT(D155*D155-$C$15*$C$15)</f>
        <v>44.17021080953382</v>
      </c>
      <c r="F155" s="9">
        <f t="shared" si="8"/>
        <v>1.260750243126435E-05</v>
      </c>
      <c r="G155" s="15">
        <f aca="true" t="shared" si="11" ref="G155:G218">F155/$C$10</f>
        <v>6.220807120689646E-06</v>
      </c>
      <c r="H155" s="15">
        <f t="shared" si="9"/>
        <v>3.110403560344823E-05</v>
      </c>
    </row>
    <row r="156" spans="2:8" ht="12.75">
      <c r="B156">
        <v>16.2</v>
      </c>
      <c r="C156">
        <v>0.007</v>
      </c>
      <c r="D156" s="14">
        <f aca="true" t="shared" si="12" ref="D156:D219">$C$15/SIN((B156)*PI()/180)</f>
        <v>46.59646748083811</v>
      </c>
      <c r="E156" s="14">
        <f t="shared" si="10"/>
        <v>44.74629349669985</v>
      </c>
      <c r="F156" s="9">
        <f aca="true" t="shared" si="13" ref="F156:F219">(33.41*C156*C156*($C$8))/(D156*D156)</f>
        <v>9.424896318043862E-06</v>
      </c>
      <c r="G156" s="15">
        <f t="shared" si="11"/>
        <v>4.650442262192695E-06</v>
      </c>
      <c r="H156" s="15">
        <f aca="true" t="shared" si="14" ref="H156:H219">F156/($C$11)</f>
        <v>2.3252211310963475E-05</v>
      </c>
    </row>
    <row r="157" spans="2:8" ht="12.75">
      <c r="B157">
        <v>16</v>
      </c>
      <c r="C157">
        <v>0.021</v>
      </c>
      <c r="D157" s="14">
        <f t="shared" si="12"/>
        <v>47.1634186210629</v>
      </c>
      <c r="E157" s="14">
        <f t="shared" si="10"/>
        <v>45.33638776993181</v>
      </c>
      <c r="F157" s="9">
        <f t="shared" si="13"/>
        <v>8.279698522076514E-05</v>
      </c>
      <c r="G157" s="15">
        <f t="shared" si="11"/>
        <v>4.085377560235122E-05</v>
      </c>
      <c r="H157" s="15">
        <f t="shared" si="14"/>
        <v>0.0002042688780117561</v>
      </c>
    </row>
    <row r="158" spans="2:8" ht="12.75">
      <c r="B158">
        <v>15.8</v>
      </c>
      <c r="C158">
        <v>0.035</v>
      </c>
      <c r="D158" s="14">
        <f t="shared" si="12"/>
        <v>47.74492509573337</v>
      </c>
      <c r="E158" s="14">
        <f t="shared" si="10"/>
        <v>45.941026026822584</v>
      </c>
      <c r="F158" s="9">
        <f t="shared" si="13"/>
        <v>0.0002244234036462261</v>
      </c>
      <c r="G158" s="15">
        <f t="shared" si="11"/>
        <v>0.00011073523206228261</v>
      </c>
      <c r="H158" s="15">
        <f t="shared" si="14"/>
        <v>0.000553676160311413</v>
      </c>
    </row>
    <row r="159" spans="2:8" ht="12.75">
      <c r="B159">
        <v>15.6</v>
      </c>
      <c r="C159">
        <v>0.049</v>
      </c>
      <c r="D159" s="14">
        <f t="shared" si="12"/>
        <v>48.34154645149288</v>
      </c>
      <c r="E159" s="14">
        <f t="shared" si="10"/>
        <v>46.560767963188106</v>
      </c>
      <c r="F159" s="9">
        <f t="shared" si="13"/>
        <v>0.0004290793063372032</v>
      </c>
      <c r="G159" s="15">
        <f t="shared" si="11"/>
        <v>0.0002117167629953305</v>
      </c>
      <c r="H159" s="15">
        <f t="shared" si="14"/>
        <v>0.0010585838149766524</v>
      </c>
    </row>
    <row r="160" spans="2:8" ht="12.75">
      <c r="B160">
        <v>15.4</v>
      </c>
      <c r="C160">
        <v>0.062</v>
      </c>
      <c r="D160" s="14">
        <f t="shared" si="12"/>
        <v>48.953871306112006</v>
      </c>
      <c r="E160" s="14">
        <f t="shared" si="10"/>
        <v>47.19620234569066</v>
      </c>
      <c r="F160" s="9">
        <f t="shared" si="13"/>
        <v>0.0006698781064568328</v>
      </c>
      <c r="G160" s="15">
        <f t="shared" si="11"/>
        <v>0.0003305319604227793</v>
      </c>
      <c r="H160" s="15">
        <f t="shared" si="14"/>
        <v>0.0016526598021138965</v>
      </c>
    </row>
    <row r="161" spans="2:8" ht="12.75">
      <c r="B161">
        <v>15.2</v>
      </c>
      <c r="C161">
        <v>0.073</v>
      </c>
      <c r="D161" s="14">
        <f t="shared" si="12"/>
        <v>49.5825192610517</v>
      </c>
      <c r="E161" s="14">
        <f t="shared" si="10"/>
        <v>47.84794892440597</v>
      </c>
      <c r="F161" s="9">
        <f t="shared" si="13"/>
        <v>0.0009052635422893889</v>
      </c>
      <c r="G161" s="15">
        <f t="shared" si="11"/>
        <v>0.0004466760899454221</v>
      </c>
      <c r="H161" s="15">
        <f t="shared" si="14"/>
        <v>0.0022333804497271102</v>
      </c>
    </row>
    <row r="162" spans="2:8" ht="12.75">
      <c r="B162">
        <v>15</v>
      </c>
      <c r="C162">
        <v>0.082</v>
      </c>
      <c r="D162" s="14">
        <f t="shared" si="12"/>
        <v>50.22814296703156</v>
      </c>
      <c r="E162" s="14">
        <f t="shared" si="10"/>
        <v>48.51666049839541</v>
      </c>
      <c r="F162" s="9">
        <f t="shared" si="13"/>
        <v>0.001113063521793426</v>
      </c>
      <c r="G162" s="15">
        <f t="shared" si="11"/>
        <v>0.0005492089745691247</v>
      </c>
      <c r="H162" s="15">
        <f t="shared" si="14"/>
        <v>0.002746044872845623</v>
      </c>
    </row>
    <row r="163" spans="2:8" ht="12.75">
      <c r="B163">
        <v>14.8</v>
      </c>
      <c r="C163">
        <v>0.089</v>
      </c>
      <c r="D163" s="14">
        <f t="shared" si="12"/>
        <v>50.89143035707688</v>
      </c>
      <c r="E163" s="14">
        <f t="shared" si="10"/>
        <v>49.20302514875692</v>
      </c>
      <c r="F163" s="9">
        <f t="shared" si="13"/>
        <v>0.0012772537523606444</v>
      </c>
      <c r="G163" s="15">
        <f t="shared" si="11"/>
        <v>0.0006302238909674232</v>
      </c>
      <c r="H163" s="15">
        <f t="shared" si="14"/>
        <v>0.003151119454837116</v>
      </c>
    </row>
    <row r="164" spans="2:8" ht="12.75">
      <c r="B164">
        <v>14.6</v>
      </c>
      <c r="C164">
        <v>0.094</v>
      </c>
      <c r="D164" s="14">
        <f t="shared" si="12"/>
        <v>51.57310706310394</v>
      </c>
      <c r="E164" s="14">
        <f t="shared" si="10"/>
        <v>49.907768655214205</v>
      </c>
      <c r="F164" s="9">
        <f t="shared" si="13"/>
        <v>0.0013873805528254713</v>
      </c>
      <c r="G164" s="15">
        <f t="shared" si="11"/>
        <v>0.0006845627727757259</v>
      </c>
      <c r="H164" s="15">
        <f t="shared" si="14"/>
        <v>0.0034228138638786295</v>
      </c>
    </row>
    <row r="165" spans="2:8" ht="12.75">
      <c r="B165">
        <v>14.4</v>
      </c>
      <c r="C165">
        <v>0.096</v>
      </c>
      <c r="D165" s="14">
        <f t="shared" si="12"/>
        <v>52.27393903388758</v>
      </c>
      <c r="E165" s="14">
        <f t="shared" si="10"/>
        <v>50.63165711408817</v>
      </c>
      <c r="F165" s="9">
        <f t="shared" si="13"/>
        <v>0.001408505349211291</v>
      </c>
      <c r="G165" s="15">
        <f t="shared" si="11"/>
        <v>0.0006949861920450448</v>
      </c>
      <c r="H165" s="15">
        <f t="shared" si="14"/>
        <v>0.003474930960225224</v>
      </c>
    </row>
    <row r="166" spans="2:8" ht="12.75">
      <c r="B166">
        <v>14.2</v>
      </c>
      <c r="C166">
        <v>0.095</v>
      </c>
      <c r="D166" s="14">
        <f t="shared" si="12"/>
        <v>52.9947353742656</v>
      </c>
      <c r="E166" s="14">
        <f t="shared" si="10"/>
        <v>51.37549977750521</v>
      </c>
      <c r="F166" s="9">
        <f t="shared" si="13"/>
        <v>0.0013420486003790767</v>
      </c>
      <c r="G166" s="15">
        <f t="shared" si="11"/>
        <v>0.0006621950330817812</v>
      </c>
      <c r="H166" s="15">
        <f t="shared" si="14"/>
        <v>0.003310975165408906</v>
      </c>
    </row>
    <row r="167" spans="2:8" ht="12.75">
      <c r="B167">
        <v>14</v>
      </c>
      <c r="C167">
        <v>0.092</v>
      </c>
      <c r="D167" s="14">
        <f t="shared" si="12"/>
        <v>53.73635142770374</v>
      </c>
      <c r="E167" s="14">
        <f t="shared" si="10"/>
        <v>52.14015213596598</v>
      </c>
      <c r="F167" s="9">
        <f t="shared" si="13"/>
        <v>0.0012241250698500233</v>
      </c>
      <c r="G167" s="15">
        <f t="shared" si="11"/>
        <v>0.0006040090805181035</v>
      </c>
      <c r="H167" s="15">
        <f t="shared" si="14"/>
        <v>0.0030200454025905176</v>
      </c>
    </row>
    <row r="168" spans="2:8" ht="12.75">
      <c r="B168">
        <v>13.8</v>
      </c>
      <c r="C168">
        <v>0.08600000000000001</v>
      </c>
      <c r="D168" s="14">
        <f t="shared" si="12"/>
        <v>54.49969212690998</v>
      </c>
      <c r="E168" s="14">
        <f t="shared" si="10"/>
        <v>52.92651926896358</v>
      </c>
      <c r="F168" s="9">
        <f t="shared" si="13"/>
        <v>0.0010399088956611806</v>
      </c>
      <c r="G168" s="15">
        <f t="shared" si="11"/>
        <v>0.0005131129419380825</v>
      </c>
      <c r="H168" s="15">
        <f t="shared" si="14"/>
        <v>0.0025655647096904126</v>
      </c>
    </row>
    <row r="169" spans="2:8" ht="12.75">
      <c r="B169">
        <v>13.6</v>
      </c>
      <c r="C169">
        <v>0.077</v>
      </c>
      <c r="D169" s="14">
        <f t="shared" si="12"/>
        <v>55.2857156400914</v>
      </c>
      <c r="E169" s="14">
        <f t="shared" si="10"/>
        <v>53.73555949124422</v>
      </c>
      <c r="F169" s="9">
        <f t="shared" si="13"/>
        <v>0.0008101064084051224</v>
      </c>
      <c r="G169" s="15">
        <f t="shared" si="11"/>
        <v>0.0003997235567788433</v>
      </c>
      <c r="H169" s="15">
        <f t="shared" si="14"/>
        <v>0.0019986177838942163</v>
      </c>
    </row>
    <row r="170" spans="2:8" ht="12.75">
      <c r="B170">
        <v>13.4</v>
      </c>
      <c r="C170">
        <v>0.066</v>
      </c>
      <c r="D170" s="14">
        <f t="shared" si="12"/>
        <v>56.09543734374169</v>
      </c>
      <c r="E170" s="14">
        <f t="shared" si="10"/>
        <v>54.5682883255985</v>
      </c>
      <c r="F170" s="9">
        <f t="shared" si="13"/>
        <v>0.000578121716006698</v>
      </c>
      <c r="G170" s="15">
        <f t="shared" si="11"/>
        <v>0.0002852574256611996</v>
      </c>
      <c r="H170" s="15">
        <f t="shared" si="14"/>
        <v>0.001426287128305998</v>
      </c>
    </row>
    <row r="171" spans="2:8" ht="12.75">
      <c r="B171">
        <v>13.2</v>
      </c>
      <c r="C171">
        <v>0.052000000000000005</v>
      </c>
      <c r="D171" s="14">
        <f t="shared" si="12"/>
        <v>56.929934156591465</v>
      </c>
      <c r="E171" s="14">
        <f t="shared" si="10"/>
        <v>55.42578283681557</v>
      </c>
      <c r="F171" s="9">
        <f t="shared" si="13"/>
        <v>0.00034842700904012163</v>
      </c>
      <c r="G171" s="15">
        <f t="shared" si="11"/>
        <v>0.00017192122156584947</v>
      </c>
      <c r="H171" s="15">
        <f t="shared" si="14"/>
        <v>0.0008596061078292473</v>
      </c>
    </row>
    <row r="172" spans="2:8" ht="12.75">
      <c r="B172">
        <v>13</v>
      </c>
      <c r="C172">
        <v>0.036000000000000004</v>
      </c>
      <c r="D172" s="14">
        <f t="shared" si="12"/>
        <v>57.79034927361541</v>
      </c>
      <c r="E172" s="14">
        <f t="shared" si="10"/>
        <v>56.30918636569402</v>
      </c>
      <c r="F172" s="9">
        <f t="shared" si="13"/>
        <v>0.0001620618721684801</v>
      </c>
      <c r="G172" s="15">
        <f t="shared" si="11"/>
        <v>7.996473955681582E-05</v>
      </c>
      <c r="H172" s="15">
        <f t="shared" si="14"/>
        <v>0.0003998236977840791</v>
      </c>
    </row>
    <row r="173" spans="2:8" ht="12.75">
      <c r="B173">
        <v>12.8</v>
      </c>
      <c r="C173">
        <v>0.019</v>
      </c>
      <c r="D173" s="14">
        <f t="shared" si="12"/>
        <v>58.67789734385317</v>
      </c>
      <c r="E173" s="14">
        <f t="shared" si="10"/>
        <v>57.21971370686654</v>
      </c>
      <c r="F173" s="9">
        <f t="shared" si="13"/>
        <v>4.378694085438826E-05</v>
      </c>
      <c r="G173" s="15">
        <f t="shared" si="11"/>
        <v>2.160539844788894E-05</v>
      </c>
      <c r="H173" s="15">
        <f t="shared" si="14"/>
        <v>0.0001080269922394447</v>
      </c>
    </row>
    <row r="174" spans="2:8" ht="12.75">
      <c r="B174">
        <v>12.6</v>
      </c>
      <c r="C174">
        <v>0.001</v>
      </c>
      <c r="D174" s="14">
        <f t="shared" si="12"/>
        <v>59.593870141355865</v>
      </c>
      <c r="E174" s="14">
        <f t="shared" si="10"/>
        <v>58.15865677975022</v>
      </c>
      <c r="F174" s="9">
        <f t="shared" si="13"/>
        <v>1.1759349767419696E-07</v>
      </c>
      <c r="G174" s="15">
        <f t="shared" si="11"/>
        <v>5.802310740503139E-08</v>
      </c>
      <c r="H174" s="15">
        <f t="shared" si="14"/>
        <v>2.9011553702515695E-07</v>
      </c>
    </row>
    <row r="175" spans="2:8" ht="12.75">
      <c r="B175">
        <v>12.4</v>
      </c>
      <c r="C175">
        <v>0.019</v>
      </c>
      <c r="D175" s="14">
        <f t="shared" si="12"/>
        <v>60.53964278493428</v>
      </c>
      <c r="E175" s="14">
        <f t="shared" si="10"/>
        <v>59.12739084829843</v>
      </c>
      <c r="F175" s="9">
        <f t="shared" si="13"/>
        <v>4.113523497188621E-05</v>
      </c>
      <c r="G175" s="15">
        <f t="shared" si="11"/>
        <v>2.0296990940075432E-05</v>
      </c>
      <c r="H175" s="15">
        <f t="shared" si="14"/>
        <v>0.00010148495470037715</v>
      </c>
    </row>
    <row r="176" spans="2:8" ht="12.75">
      <c r="B176">
        <v>12.2</v>
      </c>
      <c r="C176">
        <v>0.038</v>
      </c>
      <c r="D176" s="14">
        <f t="shared" si="12"/>
        <v>61.51668056968574</v>
      </c>
      <c r="E176" s="14">
        <f t="shared" si="10"/>
        <v>60.127381352531486</v>
      </c>
      <c r="F176" s="9">
        <f t="shared" si="13"/>
        <v>0.00015935580771894817</v>
      </c>
      <c r="G176" s="15">
        <f t="shared" si="11"/>
        <v>7.86295103876389E-05</v>
      </c>
      <c r="H176" s="15">
        <f t="shared" si="14"/>
        <v>0.00039314755193819447</v>
      </c>
    </row>
    <row r="177" spans="2:8" ht="12.75">
      <c r="B177">
        <v>12</v>
      </c>
      <c r="C177">
        <v>0.057</v>
      </c>
      <c r="D177" s="14">
        <f t="shared" si="12"/>
        <v>62.526546481673705</v>
      </c>
      <c r="E177" s="14">
        <f t="shared" si="10"/>
        <v>61.16019142321991</v>
      </c>
      <c r="F177" s="9">
        <f t="shared" si="13"/>
        <v>0.0003470622004164987</v>
      </c>
      <c r="G177" s="15">
        <f t="shared" si="11"/>
        <v>0.0001712477962581408</v>
      </c>
      <c r="H177" s="15">
        <f t="shared" si="14"/>
        <v>0.0008562389812907039</v>
      </c>
    </row>
    <row r="178" spans="2:8" ht="12.75">
      <c r="B178">
        <v>11.8</v>
      </c>
      <c r="C178">
        <v>0.074</v>
      </c>
      <c r="D178" s="14">
        <f t="shared" si="12"/>
        <v>63.57090947681245</v>
      </c>
      <c r="E178" s="14">
        <f t="shared" si="10"/>
        <v>62.22749016077286</v>
      </c>
      <c r="F178" s="9">
        <f t="shared" si="13"/>
        <v>0.0005658913801909336</v>
      </c>
      <c r="G178" s="15">
        <f t="shared" si="11"/>
        <v>0.0002792227204889475</v>
      </c>
      <c r="H178" s="15">
        <f t="shared" si="14"/>
        <v>0.0013961136024447374</v>
      </c>
    </row>
    <row r="179" spans="2:8" ht="12.75">
      <c r="B179">
        <v>11.6</v>
      </c>
      <c r="C179">
        <v>0.091</v>
      </c>
      <c r="D179" s="14">
        <f t="shared" si="12"/>
        <v>64.65155361618821</v>
      </c>
      <c r="E179" s="14">
        <f t="shared" si="10"/>
        <v>63.33106177056294</v>
      </c>
      <c r="F179" s="9">
        <f t="shared" si="13"/>
        <v>0.0008273920466165516</v>
      </c>
      <c r="G179" s="15">
        <f t="shared" si="11"/>
        <v>0.0004082526545805353</v>
      </c>
      <c r="H179" s="15">
        <f t="shared" si="14"/>
        <v>0.0020412632729026763</v>
      </c>
    </row>
    <row r="180" spans="2:8" ht="12.75">
      <c r="B180">
        <v>11.4</v>
      </c>
      <c r="C180">
        <v>0.105</v>
      </c>
      <c r="D180" s="14">
        <f t="shared" si="12"/>
        <v>65.7703881629932</v>
      </c>
      <c r="E180" s="14">
        <f t="shared" si="10"/>
        <v>64.47281565986393</v>
      </c>
      <c r="F180" s="9">
        <f t="shared" si="13"/>
        <v>0.0010643985562997739</v>
      </c>
      <c r="G180" s="15">
        <f t="shared" si="11"/>
        <v>0.0005251966560689673</v>
      </c>
      <c r="H180" s="15">
        <f t="shared" si="14"/>
        <v>0.0026259832803448365</v>
      </c>
    </row>
    <row r="181" spans="2:8" ht="12.75">
      <c r="B181">
        <v>11.2</v>
      </c>
      <c r="C181">
        <v>0.116</v>
      </c>
      <c r="D181" s="14">
        <f t="shared" si="12"/>
        <v>66.92945876127439</v>
      </c>
      <c r="E181" s="14">
        <f t="shared" si="10"/>
        <v>65.65479761660323</v>
      </c>
      <c r="F181" s="9">
        <f t="shared" si="13"/>
        <v>0.001254491841010421</v>
      </c>
      <c r="G181" s="15">
        <f t="shared" si="11"/>
        <v>0.0006189926847090892</v>
      </c>
      <c r="H181" s="15">
        <f t="shared" si="14"/>
        <v>0.003094963423545446</v>
      </c>
    </row>
    <row r="182" spans="2:8" ht="12.75">
      <c r="B182">
        <v>11</v>
      </c>
      <c r="C182">
        <v>0.125</v>
      </c>
      <c r="D182" s="14">
        <f t="shared" si="12"/>
        <v>68.13095983418204</v>
      </c>
      <c r="E182" s="14">
        <f t="shared" si="10"/>
        <v>66.87920220761403</v>
      </c>
      <c r="F182" s="9">
        <f t="shared" si="13"/>
        <v>0.0014057804519482897</v>
      </c>
      <c r="G182" s="15">
        <f t="shared" si="11"/>
        <v>0.0006936416703692219</v>
      </c>
      <c r="H182" s="15">
        <f t="shared" si="14"/>
        <v>0.003468208351846109</v>
      </c>
    </row>
    <row r="183" spans="2:8" ht="12.75">
      <c r="B183">
        <v>10.8</v>
      </c>
      <c r="C183">
        <v>0.13</v>
      </c>
      <c r="D183" s="14">
        <f t="shared" si="12"/>
        <v>69.37724835980198</v>
      </c>
      <c r="E183" s="14">
        <f t="shared" si="10"/>
        <v>68.14838655447132</v>
      </c>
      <c r="F183" s="9">
        <f t="shared" si="13"/>
        <v>0.0014663547540459492</v>
      </c>
      <c r="G183" s="15">
        <f t="shared" si="11"/>
        <v>0.0007235303062726723</v>
      </c>
      <c r="H183" s="15">
        <f t="shared" si="14"/>
        <v>0.0036176515313633612</v>
      </c>
    </row>
    <row r="184" spans="2:8" ht="12.75">
      <c r="B184">
        <v>10.6</v>
      </c>
      <c r="C184">
        <v>0.132</v>
      </c>
      <c r="D184" s="14">
        <f t="shared" si="12"/>
        <v>70.67085920651597</v>
      </c>
      <c r="E184" s="14">
        <f t="shared" si="10"/>
        <v>69.46488566885577</v>
      </c>
      <c r="F184" s="9">
        <f t="shared" si="13"/>
        <v>0.0014569800601854578</v>
      </c>
      <c r="G184" s="15">
        <f t="shared" si="11"/>
        <v>0.0007189046349599298</v>
      </c>
      <c r="H184" s="15">
        <f t="shared" si="14"/>
        <v>0.003594523174799649</v>
      </c>
    </row>
    <row r="185" spans="2:8" ht="12.75">
      <c r="B185">
        <v>10.4</v>
      </c>
      <c r="C185">
        <v>0.129</v>
      </c>
      <c r="D185" s="14">
        <f t="shared" si="12"/>
        <v>72.01452223782714</v>
      </c>
      <c r="E185" s="14">
        <f t="shared" si="10"/>
        <v>70.83142955738292</v>
      </c>
      <c r="F185" s="9">
        <f t="shared" si="13"/>
        <v>0.0013400646211881653</v>
      </c>
      <c r="G185" s="15">
        <f t="shared" si="11"/>
        <v>0.0006612160959810026</v>
      </c>
      <c r="H185" s="15">
        <f t="shared" si="14"/>
        <v>0.0033060804799050127</v>
      </c>
    </row>
    <row r="186" spans="2:8" ht="12.75">
      <c r="B186">
        <v>10.2</v>
      </c>
      <c r="C186">
        <v>0.123</v>
      </c>
      <c r="D186" s="14">
        <f t="shared" si="12"/>
        <v>73.41118142951795</v>
      </c>
      <c r="E186" s="14">
        <f t="shared" si="10"/>
        <v>72.25096233876474</v>
      </c>
      <c r="F186" s="9">
        <f t="shared" si="13"/>
        <v>0.0011723904841881418</v>
      </c>
      <c r="G186" s="15">
        <f t="shared" si="11"/>
        <v>0.0005784821468033594</v>
      </c>
      <c r="H186" s="15">
        <f t="shared" si="14"/>
        <v>0.0028924107340167968</v>
      </c>
    </row>
    <row r="187" spans="2:8" ht="12.75">
      <c r="B187">
        <v>10</v>
      </c>
      <c r="C187">
        <v>0.112</v>
      </c>
      <c r="D187" s="14">
        <f t="shared" si="12"/>
        <v>74.86401628086725</v>
      </c>
      <c r="E187" s="14">
        <f t="shared" si="10"/>
        <v>73.72666365503024</v>
      </c>
      <c r="F187" s="9">
        <f t="shared" si="13"/>
        <v>0.0009347087094683759</v>
      </c>
      <c r="G187" s="15">
        <f t="shared" si="11"/>
        <v>0.0004612049553297907</v>
      </c>
      <c r="H187" s="15">
        <f t="shared" si="14"/>
        <v>0.0023060247766489533</v>
      </c>
    </row>
    <row r="188" spans="2:8" ht="12.75">
      <c r="B188">
        <v>9.8</v>
      </c>
      <c r="C188">
        <v>0.098</v>
      </c>
      <c r="D188" s="14">
        <f t="shared" si="12"/>
        <v>76.37646584764943</v>
      </c>
      <c r="E188" s="14">
        <f t="shared" si="10"/>
        <v>75.26197270452828</v>
      </c>
      <c r="F188" s="9">
        <f t="shared" si="13"/>
        <v>0.0006875741222197895</v>
      </c>
      <c r="G188" s="15">
        <f t="shared" si="11"/>
        <v>0.0003392635471479224</v>
      </c>
      <c r="H188" s="15">
        <f t="shared" si="14"/>
        <v>0.001696317735739612</v>
      </c>
    </row>
    <row r="189" spans="2:8" ht="12.75">
      <c r="B189">
        <v>9.6</v>
      </c>
      <c r="C189">
        <v>0.08</v>
      </c>
      <c r="D189" s="14">
        <f t="shared" si="12"/>
        <v>77.95225577925862</v>
      </c>
      <c r="E189" s="14">
        <f t="shared" si="10"/>
        <v>76.86061527905537</v>
      </c>
      <c r="F189" s="9">
        <f t="shared" si="13"/>
        <v>0.00043985454919899584</v>
      </c>
      <c r="G189" s="15">
        <f t="shared" si="11"/>
        <v>0.00021703349467055714</v>
      </c>
      <c r="H189" s="15">
        <f t="shared" si="14"/>
        <v>0.0010851674733527857</v>
      </c>
    </row>
    <row r="190" spans="2:8" ht="12.75">
      <c r="B190">
        <v>9.4</v>
      </c>
      <c r="C190">
        <v>0.058</v>
      </c>
      <c r="D190" s="14">
        <f t="shared" si="12"/>
        <v>79.59542880738074</v>
      </c>
      <c r="E190" s="14">
        <f t="shared" si="10"/>
        <v>78.52663425253127</v>
      </c>
      <c r="F190" s="9">
        <f t="shared" si="13"/>
        <v>0.00022175132435334105</v>
      </c>
      <c r="G190" s="15">
        <f t="shared" si="11"/>
        <v>0.00010941677188487222</v>
      </c>
      <c r="H190" s="15">
        <f t="shared" si="14"/>
        <v>0.0005470838594243611</v>
      </c>
    </row>
    <row r="191" spans="2:8" ht="12.75">
      <c r="B191">
        <v>9.2</v>
      </c>
      <c r="C191">
        <v>0.034</v>
      </c>
      <c r="D191" s="14">
        <f t="shared" si="12"/>
        <v>81.31037921144934</v>
      </c>
      <c r="E191" s="14">
        <f t="shared" si="10"/>
        <v>80.26442404645843</v>
      </c>
      <c r="F191" s="9">
        <f t="shared" si="13"/>
        <v>7.30217689832367E-05</v>
      </c>
      <c r="G191" s="15">
        <f t="shared" si="11"/>
        <v>3.603047811672863E-05</v>
      </c>
      <c r="H191" s="15">
        <f t="shared" si="14"/>
        <v>0.00018015239058364314</v>
      </c>
    </row>
    <row r="192" spans="2:8" ht="12.75">
      <c r="B192">
        <v>9</v>
      </c>
      <c r="C192">
        <v>0.007</v>
      </c>
      <c r="D192" s="14">
        <f t="shared" si="12"/>
        <v>83.1018918794956</v>
      </c>
      <c r="E192" s="14">
        <f t="shared" si="10"/>
        <v>82.07876969077556</v>
      </c>
      <c r="F192" s="9">
        <f t="shared" si="13"/>
        <v>2.963198511034284E-06</v>
      </c>
      <c r="G192" s="15">
        <f t="shared" si="11"/>
        <v>1.4621045284708638E-06</v>
      </c>
      <c r="H192" s="15">
        <f t="shared" si="14"/>
        <v>7.3105226423543184E-06</v>
      </c>
    </row>
    <row r="193" spans="2:8" ht="12.75">
      <c r="B193">
        <v>8.8</v>
      </c>
      <c r="C193">
        <v>0.021</v>
      </c>
      <c r="D193" s="14">
        <f t="shared" si="12"/>
        <v>84.9751866954782</v>
      </c>
      <c r="E193" s="14">
        <f t="shared" si="10"/>
        <v>83.97489121119106</v>
      </c>
      <c r="F193" s="9">
        <f t="shared" si="13"/>
        <v>2.5505910020917153E-05</v>
      </c>
      <c r="G193" s="15">
        <f t="shared" si="11"/>
        <v>1.2585152970847278E-05</v>
      </c>
      <c r="H193" s="15">
        <f t="shared" si="14"/>
        <v>6.29257648542364E-05</v>
      </c>
    </row>
    <row r="194" spans="2:8" ht="12.75">
      <c r="B194">
        <v>8.6</v>
      </c>
      <c r="C194">
        <v>0.05</v>
      </c>
      <c r="D194" s="14">
        <f t="shared" si="12"/>
        <v>86.93596912019443</v>
      </c>
      <c r="E194" s="14">
        <f t="shared" si="10"/>
        <v>85.9584942100977</v>
      </c>
      <c r="F194" s="9">
        <f t="shared" si="13"/>
        <v>0.00013814255930958747</v>
      </c>
      <c r="G194" s="15">
        <f t="shared" si="11"/>
        <v>6.816244702775698E-05</v>
      </c>
      <c r="H194" s="15">
        <f t="shared" si="14"/>
        <v>0.00034081223513878487</v>
      </c>
    </row>
    <row r="195" spans="2:8" ht="12.75">
      <c r="B195">
        <v>8.4</v>
      </c>
      <c r="C195">
        <v>0.08</v>
      </c>
      <c r="D195" s="14">
        <f t="shared" si="12"/>
        <v>88.99048799803572</v>
      </c>
      <c r="E195" s="14">
        <f t="shared" si="10"/>
        <v>88.03582767333161</v>
      </c>
      <c r="F195" s="9">
        <f t="shared" si="13"/>
        <v>0.0003375042810541142</v>
      </c>
      <c r="G195" s="15">
        <f t="shared" si="11"/>
        <v>0.00016653171762538529</v>
      </c>
      <c r="H195" s="15">
        <f t="shared" si="14"/>
        <v>0.0008326585881269264</v>
      </c>
    </row>
    <row r="196" spans="2:8" ht="12.75">
      <c r="B196">
        <v>8.2</v>
      </c>
      <c r="C196">
        <v>0.109</v>
      </c>
      <c r="D196" s="14">
        <f t="shared" si="12"/>
        <v>91.14560182326903</v>
      </c>
      <c r="E196" s="14">
        <f t="shared" si="10"/>
        <v>90.21375023645732</v>
      </c>
      <c r="F196" s="9">
        <f t="shared" si="13"/>
        <v>0.0005972663548164479</v>
      </c>
      <c r="G196" s="15">
        <f t="shared" si="11"/>
        <v>0.0002947037934949578</v>
      </c>
      <c r="H196" s="15">
        <f t="shared" si="14"/>
        <v>0.001473518967474789</v>
      </c>
    </row>
    <row r="197" spans="2:8" ht="12.75">
      <c r="B197">
        <v>8</v>
      </c>
      <c r="C197">
        <v>0.136</v>
      </c>
      <c r="D197" s="14">
        <f t="shared" si="12"/>
        <v>93.40885494626035</v>
      </c>
      <c r="E197" s="14">
        <f t="shared" si="10"/>
        <v>92.49980639099472</v>
      </c>
      <c r="F197" s="9">
        <f t="shared" si="13"/>
        <v>0.0008852954023302287</v>
      </c>
      <c r="G197" s="15">
        <f t="shared" si="11"/>
        <v>0.0004368233893076786</v>
      </c>
      <c r="H197" s="15">
        <f t="shared" si="14"/>
        <v>0.002184116946538393</v>
      </c>
    </row>
    <row r="198" spans="2:8" ht="12.75">
      <c r="B198">
        <v>7.8</v>
      </c>
      <c r="C198">
        <v>0.16</v>
      </c>
      <c r="D198" s="14">
        <f t="shared" si="12"/>
        <v>95.78856550373311</v>
      </c>
      <c r="E198" s="14">
        <f t="shared" si="10"/>
        <v>94.902314414681</v>
      </c>
      <c r="F198" s="9">
        <f t="shared" si="13"/>
        <v>0.0011651963486771508</v>
      </c>
      <c r="G198" s="15">
        <f t="shared" si="11"/>
        <v>0.000574932408886752</v>
      </c>
      <c r="H198" s="15">
        <f t="shared" si="14"/>
        <v>0.00287466204443376</v>
      </c>
    </row>
    <row r="199" spans="2:8" ht="12.75">
      <c r="B199">
        <v>7.6</v>
      </c>
      <c r="C199">
        <v>0.182</v>
      </c>
      <c r="D199" s="14">
        <f t="shared" si="12"/>
        <v>98.29392723275167</v>
      </c>
      <c r="E199" s="14">
        <f t="shared" si="10"/>
        <v>97.43046818545768</v>
      </c>
      <c r="F199" s="9">
        <f t="shared" si="13"/>
        <v>0.0014317786766080904</v>
      </c>
      <c r="G199" s="15">
        <f t="shared" si="11"/>
        <v>0.000706469741747413</v>
      </c>
      <c r="H199" s="15">
        <f t="shared" si="14"/>
        <v>0.0035323487087370645</v>
      </c>
    </row>
    <row r="200" spans="2:8" ht="12.75">
      <c r="B200">
        <v>7.4</v>
      </c>
      <c r="C200">
        <v>0.199</v>
      </c>
      <c r="D200" s="14">
        <f t="shared" si="12"/>
        <v>100.93512779508104</v>
      </c>
      <c r="E200" s="14">
        <f t="shared" si="10"/>
        <v>100.0944555058338</v>
      </c>
      <c r="F200" s="9">
        <f t="shared" si="13"/>
        <v>0.0016233343071337708</v>
      </c>
      <c r="G200" s="15">
        <f t="shared" si="11"/>
        <v>0.0008009873225989</v>
      </c>
      <c r="H200" s="15">
        <f t="shared" si="14"/>
        <v>0.0040049366129944995</v>
      </c>
    </row>
    <row r="201" spans="2:8" ht="12.75">
      <c r="B201">
        <v>7.2</v>
      </c>
      <c r="C201">
        <v>0.211</v>
      </c>
      <c r="D201" s="14">
        <f t="shared" si="12"/>
        <v>103.72348682227319</v>
      </c>
      <c r="E201" s="14">
        <f t="shared" si="10"/>
        <v>102.90559614797574</v>
      </c>
      <c r="F201" s="9">
        <f t="shared" si="13"/>
        <v>0.0017282126655374951</v>
      </c>
      <c r="G201" s="15">
        <f t="shared" si="11"/>
        <v>0.0008527365126007377</v>
      </c>
      <c r="H201" s="15">
        <f t="shared" si="14"/>
        <v>0.004263682563003688</v>
      </c>
    </row>
    <row r="202" spans="2:8" ht="12.75">
      <c r="B202">
        <v>7</v>
      </c>
      <c r="C202">
        <v>0.218</v>
      </c>
      <c r="D202" s="14">
        <f t="shared" si="12"/>
        <v>106.67161762562603</v>
      </c>
      <c r="E202" s="14">
        <f t="shared" si="10"/>
        <v>105.87650356366973</v>
      </c>
      <c r="F202" s="9">
        <f t="shared" si="13"/>
        <v>0.001744221814644724</v>
      </c>
      <c r="G202" s="15">
        <f t="shared" si="11"/>
        <v>0.0008606357638049624</v>
      </c>
      <c r="H202" s="15">
        <f t="shared" si="14"/>
        <v>0.004303178819024812</v>
      </c>
    </row>
    <row r="203" spans="2:8" ht="12.75">
      <c r="B203">
        <v>6.8</v>
      </c>
      <c r="C203">
        <v>0.218</v>
      </c>
      <c r="D203" s="14">
        <f t="shared" si="12"/>
        <v>109.79361744319372</v>
      </c>
      <c r="E203" s="14">
        <f t="shared" si="10"/>
        <v>109.0212751313356</v>
      </c>
      <c r="F203" s="9">
        <f t="shared" si="13"/>
        <v>0.0016464376441626362</v>
      </c>
      <c r="G203" s="15">
        <f t="shared" si="11"/>
        <v>0.0008123869954749849</v>
      </c>
      <c r="H203" s="15">
        <f t="shared" si="14"/>
        <v>0.004061934977374925</v>
      </c>
    </row>
    <row r="204" spans="2:8" ht="12.75">
      <c r="B204">
        <v>6.6</v>
      </c>
      <c r="C204">
        <v>0.212</v>
      </c>
      <c r="D204" s="14">
        <f t="shared" si="12"/>
        <v>113.10529227716347</v>
      </c>
      <c r="E204" s="14">
        <f t="shared" si="10"/>
        <v>112.35571699340703</v>
      </c>
      <c r="F204" s="9">
        <f t="shared" si="13"/>
        <v>0.0014672102684714036</v>
      </c>
      <c r="G204" s="15">
        <f t="shared" si="11"/>
        <v>0.0007239524351010214</v>
      </c>
      <c r="H204" s="15">
        <f t="shared" si="14"/>
        <v>0.0036197621755051073</v>
      </c>
    </row>
    <row r="205" spans="2:8" ht="12.75">
      <c r="B205">
        <v>6.4</v>
      </c>
      <c r="C205">
        <v>0.198</v>
      </c>
      <c r="D205" s="14">
        <f t="shared" si="12"/>
        <v>116.62442388824009</v>
      </c>
      <c r="E205" s="14">
        <f t="shared" si="10"/>
        <v>115.8976110507197</v>
      </c>
      <c r="F205" s="9">
        <f t="shared" si="13"/>
        <v>0.0012037542858067676</v>
      </c>
      <c r="G205" s="15">
        <f t="shared" si="11"/>
        <v>0.0005939577068125498</v>
      </c>
      <c r="H205" s="15">
        <f t="shared" si="14"/>
        <v>0.0029697885340627486</v>
      </c>
    </row>
    <row r="206" spans="2:8" ht="12.75">
      <c r="B206">
        <v>6.2</v>
      </c>
      <c r="C206">
        <v>0.176</v>
      </c>
      <c r="D206" s="14">
        <f t="shared" si="12"/>
        <v>120.3710884663641</v>
      </c>
      <c r="E206" s="14">
        <f t="shared" si="10"/>
        <v>119.66703363323272</v>
      </c>
      <c r="F206" s="9">
        <f t="shared" si="13"/>
        <v>0.0008928272746367761</v>
      </c>
      <c r="G206" s="15">
        <f t="shared" si="11"/>
        <v>0.0004405397736694619</v>
      </c>
      <c r="H206" s="15">
        <f t="shared" si="14"/>
        <v>0.0022026988683473093</v>
      </c>
    </row>
    <row r="207" spans="2:8" ht="12.75">
      <c r="B207">
        <v>6</v>
      </c>
      <c r="C207">
        <v>0.148</v>
      </c>
      <c r="D207" s="14">
        <f t="shared" si="12"/>
        <v>124.36803903557316</v>
      </c>
      <c r="E207" s="14">
        <f t="shared" si="10"/>
        <v>123.68673790489363</v>
      </c>
      <c r="F207" s="9">
        <f t="shared" si="13"/>
        <v>0.0005914150146940735</v>
      </c>
      <c r="G207" s="15">
        <f t="shared" si="11"/>
        <v>0.00029181661909247046</v>
      </c>
      <c r="H207" s="15">
        <f t="shared" si="14"/>
        <v>0.0014590830954623523</v>
      </c>
    </row>
    <row r="208" spans="2:8" ht="12.75">
      <c r="B208">
        <v>5.8</v>
      </c>
      <c r="C208">
        <v>0.111</v>
      </c>
      <c r="D208" s="14">
        <f t="shared" si="12"/>
        <v>128.64116697711148</v>
      </c>
      <c r="E208" s="14">
        <f t="shared" si="10"/>
        <v>127.98261538675118</v>
      </c>
      <c r="F208" s="9">
        <f t="shared" si="13"/>
        <v>0.00031093707148762404</v>
      </c>
      <c r="G208" s="15">
        <f t="shared" si="11"/>
        <v>0.00015342289711560395</v>
      </c>
      <c r="H208" s="15">
        <f t="shared" si="14"/>
        <v>0.0007671144855780198</v>
      </c>
    </row>
    <row r="209" spans="2:8" ht="12.75">
      <c r="B209">
        <v>5.6</v>
      </c>
      <c r="C209">
        <v>0.067</v>
      </c>
      <c r="D209" s="14">
        <f t="shared" si="12"/>
        <v>133.22006245034862</v>
      </c>
      <c r="E209" s="14">
        <f t="shared" si="10"/>
        <v>132.58425637787764</v>
      </c>
      <c r="F209" s="9">
        <f t="shared" si="13"/>
        <v>0.00010563232241746207</v>
      </c>
      <c r="G209" s="15">
        <f t="shared" si="11"/>
        <v>5.212121171914246E-05</v>
      </c>
      <c r="H209" s="15">
        <f t="shared" si="14"/>
        <v>0.0002606060585957123</v>
      </c>
    </row>
    <row r="210" spans="2:8" ht="12.75">
      <c r="B210">
        <v>5.4</v>
      </c>
      <c r="C210">
        <v>0.017</v>
      </c>
      <c r="D210" s="14">
        <f t="shared" si="12"/>
        <v>138.13869935168051</v>
      </c>
      <c r="E210" s="14">
        <f t="shared" si="10"/>
        <v>137.52563491427327</v>
      </c>
      <c r="F210" s="9">
        <f t="shared" si="13"/>
        <v>6.324899166481277E-06</v>
      </c>
      <c r="G210" s="15">
        <f t="shared" si="11"/>
        <v>3.120838404513788E-06</v>
      </c>
      <c r="H210" s="15">
        <f t="shared" si="14"/>
        <v>1.560419202256894E-05</v>
      </c>
    </row>
    <row r="211" spans="2:8" ht="12.75">
      <c r="B211">
        <v>5.2</v>
      </c>
      <c r="C211">
        <v>0.04</v>
      </c>
      <c r="D211" s="14">
        <f t="shared" si="12"/>
        <v>143.43627834086982</v>
      </c>
      <c r="E211" s="14">
        <f t="shared" si="10"/>
        <v>142.84595179521008</v>
      </c>
      <c r="F211" s="9">
        <f t="shared" si="13"/>
        <v>3.247793846892172E-05</v>
      </c>
      <c r="G211" s="15">
        <f t="shared" si="11"/>
        <v>1.6025298586639005E-05</v>
      </c>
      <c r="H211" s="15">
        <f t="shared" si="14"/>
        <v>8.012649293319503E-05</v>
      </c>
    </row>
    <row r="212" spans="2:8" ht="12.75">
      <c r="B212">
        <v>5</v>
      </c>
      <c r="C212">
        <v>0.10300000000000001</v>
      </c>
      <c r="D212" s="14">
        <f t="shared" si="12"/>
        <v>149.15827219370814</v>
      </c>
      <c r="E212" s="14">
        <f t="shared" si="10"/>
        <v>148.5906799358975</v>
      </c>
      <c r="F212" s="9">
        <f t="shared" si="13"/>
        <v>0.00019914355245877668</v>
      </c>
      <c r="G212" s="15">
        <f t="shared" si="11"/>
        <v>9.826162127900165E-05</v>
      </c>
      <c r="H212" s="15">
        <f t="shared" si="14"/>
        <v>0.0004913081063950082</v>
      </c>
    </row>
    <row r="213" spans="2:8" ht="12.75">
      <c r="B213">
        <v>4.8</v>
      </c>
      <c r="C213">
        <v>0.17</v>
      </c>
      <c r="D213" s="14">
        <f t="shared" si="12"/>
        <v>155.35773249284426</v>
      </c>
      <c r="E213" s="14">
        <f t="shared" si="10"/>
        <v>154.81287105831402</v>
      </c>
      <c r="F213" s="9">
        <f t="shared" si="13"/>
        <v>0.0005000559320492246</v>
      </c>
      <c r="G213" s="15">
        <f t="shared" si="11"/>
        <v>0.0002467381243663937</v>
      </c>
      <c r="H213" s="15">
        <f t="shared" si="14"/>
        <v>0.0012336906218319685</v>
      </c>
    </row>
    <row r="214" spans="2:8" ht="12.75">
      <c r="B214">
        <v>4.6</v>
      </c>
      <c r="C214">
        <v>0.241</v>
      </c>
      <c r="D214" s="14">
        <f t="shared" si="12"/>
        <v>162.0969371944813</v>
      </c>
      <c r="E214" s="14">
        <f t="shared" si="10"/>
        <v>161.57480325790783</v>
      </c>
      <c r="F214" s="9">
        <f t="shared" si="13"/>
        <v>0.0009231471980385458</v>
      </c>
      <c r="G214" s="15">
        <f t="shared" si="11"/>
        <v>0.0004555002621900719</v>
      </c>
      <c r="H214" s="15">
        <f t="shared" si="14"/>
        <v>0.0022775013109503596</v>
      </c>
    </row>
    <row r="215" spans="2:8" ht="12.75">
      <c r="B215">
        <v>4.4</v>
      </c>
      <c r="C215">
        <v>0.318</v>
      </c>
      <c r="D215" s="14">
        <f t="shared" si="12"/>
        <v>169.44948753144584</v>
      </c>
      <c r="E215" s="14">
        <f t="shared" si="10"/>
        <v>168.9500779066693</v>
      </c>
      <c r="F215" s="9">
        <f t="shared" si="13"/>
        <v>0.0014708223112110085</v>
      </c>
      <c r="G215" s="15">
        <f t="shared" si="11"/>
        <v>0.0007257346930317476</v>
      </c>
      <c r="H215" s="15">
        <f t="shared" si="14"/>
        <v>0.0036286734651587377</v>
      </c>
    </row>
    <row r="216" spans="2:8" ht="12.75">
      <c r="B216">
        <v>4.2</v>
      </c>
      <c r="C216">
        <v>0.391</v>
      </c>
      <c r="D216" s="14">
        <f t="shared" si="12"/>
        <v>177.50300403142083</v>
      </c>
      <c r="E216" s="14">
        <f t="shared" si="10"/>
        <v>177.02631567136734</v>
      </c>
      <c r="F216" s="9">
        <f t="shared" si="13"/>
        <v>0.00202641591981415</v>
      </c>
      <c r="G216" s="15">
        <f t="shared" si="11"/>
        <v>0.000999876276224087</v>
      </c>
      <c r="H216" s="15">
        <f t="shared" si="14"/>
        <v>0.004999381381120435</v>
      </c>
    </row>
    <row r="217" spans="2:8" ht="12.75">
      <c r="B217">
        <v>4</v>
      </c>
      <c r="C217">
        <v>0.488</v>
      </c>
      <c r="D217" s="14">
        <f t="shared" si="12"/>
        <v>186.36263134064777</v>
      </c>
      <c r="E217" s="14">
        <f t="shared" si="10"/>
        <v>185.90866133725504</v>
      </c>
      <c r="F217" s="9">
        <f t="shared" si="13"/>
        <v>0.0028635743589669332</v>
      </c>
      <c r="G217" s="15">
        <f t="shared" si="11"/>
        <v>0.001412947874490263</v>
      </c>
      <c r="H217" s="15">
        <f t="shared" si="14"/>
        <v>0.007064739372451315</v>
      </c>
    </row>
    <row r="218" spans="2:8" ht="12.75">
      <c r="B218">
        <v>3.8</v>
      </c>
      <c r="C218">
        <v>0.543</v>
      </c>
      <c r="D218" s="14">
        <f t="shared" si="12"/>
        <v>196.15564983406307</v>
      </c>
      <c r="E218" s="14">
        <f t="shared" si="10"/>
        <v>195.72439541820933</v>
      </c>
      <c r="F218" s="9">
        <f t="shared" si="13"/>
        <v>0.003200254410095702</v>
      </c>
      <c r="G218" s="15">
        <f t="shared" si="11"/>
        <v>0.0015790728997182738</v>
      </c>
      <c r="H218" s="15">
        <f t="shared" si="14"/>
        <v>0.007895364498591368</v>
      </c>
    </row>
    <row r="219" spans="2:8" ht="12.75">
      <c r="B219">
        <v>3.6</v>
      </c>
      <c r="C219">
        <v>0.616</v>
      </c>
      <c r="D219" s="14">
        <f t="shared" si="12"/>
        <v>207.0376244288125</v>
      </c>
      <c r="E219" s="14">
        <f aca="true" t="shared" si="15" ref="E219:E236">SQRT(D219*D219-$C$15*$C$15)</f>
        <v>206.62908297024893</v>
      </c>
      <c r="F219" s="9">
        <f t="shared" si="13"/>
        <v>0.0036969992393724497</v>
      </c>
      <c r="G219" s="15">
        <f aca="true" t="shared" si="16" ref="G219:G236">F219/$C$10</f>
        <v>0.0018241772562693007</v>
      </c>
      <c r="H219" s="15">
        <f t="shared" si="14"/>
        <v>0.009120886281346503</v>
      </c>
    </row>
    <row r="220" spans="2:8" ht="12.75">
      <c r="B220">
        <v>3.4</v>
      </c>
      <c r="C220">
        <v>0.687</v>
      </c>
      <c r="D220" s="14">
        <f aca="true" t="shared" si="17" ref="D220:D236">$C$15/SIN((B220)*PI()/180)</f>
        <v>219.20072356724287</v>
      </c>
      <c r="E220" s="14">
        <f t="shared" si="15"/>
        <v>218.81489257452938</v>
      </c>
      <c r="F220" s="9">
        <f aca="true" t="shared" si="18" ref="F220:F236">(33.41*C220*C220*($C$8))/(D220*D220)</f>
        <v>0.004102192119460216</v>
      </c>
      <c r="G220" s="15">
        <f t="shared" si="16"/>
        <v>0.0020241079536810276</v>
      </c>
      <c r="H220" s="15">
        <f aca="true" t="shared" si="19" ref="H220:H236">F220/($C$11)</f>
        <v>0.010120539768405138</v>
      </c>
    </row>
    <row r="221" spans="2:8" ht="12.75">
      <c r="B221">
        <v>3.2</v>
      </c>
      <c r="C221">
        <v>0.752</v>
      </c>
      <c r="D221" s="14">
        <f t="shared" si="17"/>
        <v>232.88515781851544</v>
      </c>
      <c r="E221" s="14">
        <f t="shared" si="15"/>
        <v>232.5220349389598</v>
      </c>
      <c r="F221" s="9">
        <f t="shared" si="18"/>
        <v>0.004354502534868122</v>
      </c>
      <c r="G221" s="15">
        <f t="shared" si="16"/>
        <v>0.0021486032244415073</v>
      </c>
      <c r="H221" s="15">
        <f t="shared" si="19"/>
        <v>0.010743016122207535</v>
      </c>
    </row>
    <row r="222" spans="2:8" ht="12.75">
      <c r="B222">
        <v>3</v>
      </c>
      <c r="C222">
        <v>0.812</v>
      </c>
      <c r="D222" s="14">
        <f t="shared" si="17"/>
        <v>248.3951939208662</v>
      </c>
      <c r="E222" s="14">
        <f t="shared" si="15"/>
        <v>248.05477694046678</v>
      </c>
      <c r="F222" s="9">
        <f t="shared" si="18"/>
        <v>0.0044628487645067515</v>
      </c>
      <c r="G222" s="15">
        <f t="shared" si="16"/>
        <v>0.0022020635351184628</v>
      </c>
      <c r="H222" s="15">
        <f t="shared" si="19"/>
        <v>0.011010317675592313</v>
      </c>
    </row>
    <row r="223" spans="2:8" ht="12.75">
      <c r="B223">
        <v>2.8</v>
      </c>
      <c r="C223">
        <v>0.865</v>
      </c>
      <c r="D223" s="14">
        <f t="shared" si="17"/>
        <v>266.1220319848346</v>
      </c>
      <c r="E223" s="14">
        <f t="shared" si="15"/>
        <v>265.8043188282262</v>
      </c>
      <c r="F223" s="9">
        <f t="shared" si="18"/>
        <v>0.004412218811003614</v>
      </c>
      <c r="G223" s="15">
        <f t="shared" si="16"/>
        <v>0.0021770816501662568</v>
      </c>
      <c r="H223" s="15">
        <f t="shared" si="19"/>
        <v>0.010885408250831284</v>
      </c>
    </row>
    <row r="224" spans="2:8" ht="12.75">
      <c r="B224">
        <v>2.6</v>
      </c>
      <c r="C224">
        <v>0.91</v>
      </c>
      <c r="D224" s="14">
        <f t="shared" si="17"/>
        <v>286.57724140567655</v>
      </c>
      <c r="E224" s="14">
        <f t="shared" si="15"/>
        <v>286.2822301360799</v>
      </c>
      <c r="F224" s="9">
        <f t="shared" si="18"/>
        <v>0.004211006168613176</v>
      </c>
      <c r="G224" s="15">
        <f t="shared" si="16"/>
        <v>0.0020777990963551855</v>
      </c>
      <c r="H224" s="15">
        <f t="shared" si="19"/>
        <v>0.010388995481775926</v>
      </c>
    </row>
    <row r="225" spans="2:8" ht="12.75">
      <c r="B225">
        <v>2.4</v>
      </c>
      <c r="C225">
        <v>0.9470000000000001</v>
      </c>
      <c r="D225" s="14">
        <f t="shared" si="17"/>
        <v>310.4429147319838</v>
      </c>
      <c r="E225" s="14">
        <f t="shared" si="15"/>
        <v>310.17060355115825</v>
      </c>
      <c r="F225" s="9">
        <f t="shared" si="18"/>
        <v>0.0038861802646778594</v>
      </c>
      <c r="G225" s="15">
        <f t="shared" si="16"/>
        <v>0.0019175231569134173</v>
      </c>
      <c r="H225" s="15">
        <f t="shared" si="19"/>
        <v>0.009587615784567086</v>
      </c>
    </row>
    <row r="226" spans="2:8" ht="12.75">
      <c r="B226">
        <v>2.2</v>
      </c>
      <c r="C226">
        <v>0.974</v>
      </c>
      <c r="D226" s="14">
        <f t="shared" si="17"/>
        <v>338.6491781899155</v>
      </c>
      <c r="E226" s="14">
        <f t="shared" si="15"/>
        <v>338.39956543811513</v>
      </c>
      <c r="F226" s="9">
        <f t="shared" si="18"/>
        <v>0.003454652354289291</v>
      </c>
      <c r="G226" s="15">
        <f t="shared" si="16"/>
        <v>0.0017045982011295842</v>
      </c>
      <c r="H226" s="15">
        <f t="shared" si="19"/>
        <v>0.00852299100564792</v>
      </c>
    </row>
    <row r="227" spans="2:8" ht="12.75">
      <c r="B227">
        <v>2</v>
      </c>
      <c r="C227">
        <v>0.992</v>
      </c>
      <c r="D227" s="14">
        <f t="shared" si="17"/>
        <v>372.4982085219697</v>
      </c>
      <c r="E227" s="14">
        <f t="shared" si="15"/>
        <v>372.2712926779028</v>
      </c>
      <c r="F227" s="9">
        <f t="shared" si="18"/>
        <v>0.0029618390595908275</v>
      </c>
      <c r="G227" s="15">
        <f t="shared" si="16"/>
        <v>0.0014614337465086319</v>
      </c>
      <c r="H227" s="15">
        <f t="shared" si="19"/>
        <v>0.007307168732543159</v>
      </c>
    </row>
    <row r="228" spans="2:8" ht="12.75">
      <c r="B228">
        <v>1.75</v>
      </c>
      <c r="C228">
        <v>1</v>
      </c>
      <c r="D228" s="14">
        <f t="shared" si="17"/>
        <v>425.6919749393226</v>
      </c>
      <c r="E228" s="14">
        <f t="shared" si="15"/>
        <v>425.49342830147316</v>
      </c>
      <c r="F228" s="9">
        <f t="shared" si="18"/>
        <v>0.002304600026827825</v>
      </c>
      <c r="G228" s="15">
        <f t="shared" si="16"/>
        <v>0.0011371381711321505</v>
      </c>
      <c r="H228" s="15">
        <f t="shared" si="19"/>
        <v>0.005685690855660752</v>
      </c>
    </row>
    <row r="229" spans="2:8" ht="12.75">
      <c r="B229">
        <v>1.6</v>
      </c>
      <c r="C229">
        <v>0.998</v>
      </c>
      <c r="D229" s="14">
        <f t="shared" si="17"/>
        <v>465.5887187963146</v>
      </c>
      <c r="E229" s="14">
        <f t="shared" si="15"/>
        <v>465.40719275747523</v>
      </c>
      <c r="F229" s="9">
        <f t="shared" si="18"/>
        <v>0.0019188572774249087</v>
      </c>
      <c r="G229" s="15">
        <f t="shared" si="16"/>
        <v>0.000946804577676764</v>
      </c>
      <c r="H229" s="15">
        <f t="shared" si="19"/>
        <v>0.0047340228883838206</v>
      </c>
    </row>
    <row r="230" spans="2:8" ht="12.75">
      <c r="B230">
        <v>1.4</v>
      </c>
      <c r="C230">
        <v>0.985</v>
      </c>
      <c r="D230" s="14">
        <f t="shared" si="17"/>
        <v>532.0851836776696</v>
      </c>
      <c r="E230" s="14">
        <f t="shared" si="15"/>
        <v>531.9263508130608</v>
      </c>
      <c r="F230" s="9">
        <f t="shared" si="18"/>
        <v>0.0014311877752987534</v>
      </c>
      <c r="G230" s="15">
        <f t="shared" si="16"/>
        <v>0.0007061781786013585</v>
      </c>
      <c r="H230" s="15">
        <f t="shared" si="19"/>
        <v>0.0035308908930067923</v>
      </c>
    </row>
    <row r="231" spans="2:8" ht="12.75">
      <c r="B231">
        <v>1.2</v>
      </c>
      <c r="C231">
        <v>0.962</v>
      </c>
      <c r="D231" s="14">
        <f t="shared" si="17"/>
        <v>620.749658941332</v>
      </c>
      <c r="E231" s="14">
        <f t="shared" si="15"/>
        <v>620.6135182831421</v>
      </c>
      <c r="F231" s="9">
        <f t="shared" si="18"/>
        <v>0.0010030062829422025</v>
      </c>
      <c r="G231" s="15">
        <f t="shared" si="16"/>
        <v>0.0004949044159254289</v>
      </c>
      <c r="H231" s="15">
        <f t="shared" si="19"/>
        <v>0.002474522079627144</v>
      </c>
    </row>
    <row r="232" spans="2:8" ht="12.75">
      <c r="B232">
        <v>1</v>
      </c>
      <c r="C232">
        <v>0.93</v>
      </c>
      <c r="D232" s="14">
        <f t="shared" si="17"/>
        <v>744.8829504811524</v>
      </c>
      <c r="E232" s="14">
        <f t="shared" si="15"/>
        <v>744.7695011998725</v>
      </c>
      <c r="F232" s="9">
        <f t="shared" si="18"/>
        <v>0.0006509929989149735</v>
      </c>
      <c r="G232" s="15">
        <f t="shared" si="16"/>
        <v>0.0003212136507804145</v>
      </c>
      <c r="H232" s="15">
        <f t="shared" si="19"/>
        <v>0.0016060682539020725</v>
      </c>
    </row>
    <row r="233" spans="2:8" ht="12.75">
      <c r="B233">
        <v>0.8</v>
      </c>
      <c r="C233">
        <v>0.889</v>
      </c>
      <c r="D233" s="14">
        <f t="shared" si="17"/>
        <v>931.0866701493862</v>
      </c>
      <c r="E233" s="14">
        <f t="shared" si="15"/>
        <v>930.9959115537898</v>
      </c>
      <c r="F233" s="9">
        <f t="shared" si="18"/>
        <v>0.00038072359469407715</v>
      </c>
      <c r="G233" s="15">
        <f t="shared" si="16"/>
        <v>0.00018785703685563016</v>
      </c>
      <c r="H233" s="15">
        <f t="shared" si="19"/>
        <v>0.0009392851842781508</v>
      </c>
    </row>
    <row r="234" spans="2:8" ht="12.75">
      <c r="B234">
        <v>0.6</v>
      </c>
      <c r="C234">
        <v>0.84</v>
      </c>
      <c r="D234" s="14">
        <f t="shared" si="17"/>
        <v>1241.431245687348</v>
      </c>
      <c r="E234" s="14">
        <f t="shared" si="15"/>
        <v>1241.363177224474</v>
      </c>
      <c r="F234" s="9">
        <f t="shared" si="18"/>
        <v>0.00019120520778028694</v>
      </c>
      <c r="G234" s="15">
        <f t="shared" si="16"/>
        <v>9.434467489158895E-05</v>
      </c>
      <c r="H234" s="15">
        <f t="shared" si="19"/>
        <v>0.0004717233744579447</v>
      </c>
    </row>
    <row r="235" spans="2:8" ht="12.75">
      <c r="B235">
        <v>0.4</v>
      </c>
      <c r="C235">
        <v>0.783</v>
      </c>
      <c r="D235" s="14">
        <f t="shared" si="17"/>
        <v>1862.127960448037</v>
      </c>
      <c r="E235" s="14">
        <f t="shared" si="15"/>
        <v>1862.0825817031762</v>
      </c>
      <c r="F235" s="9">
        <f t="shared" si="18"/>
        <v>7.38398779737519E-05</v>
      </c>
      <c r="G235" s="15">
        <f t="shared" si="16"/>
        <v>3.6434150315995996E-05</v>
      </c>
      <c r="H235" s="15">
        <f t="shared" si="19"/>
        <v>0.00018217075157998</v>
      </c>
    </row>
    <row r="236" spans="2:8" ht="12.75">
      <c r="B236">
        <v>0.2</v>
      </c>
      <c r="C236">
        <v>0.721</v>
      </c>
      <c r="D236" s="14">
        <f t="shared" si="17"/>
        <v>3724.2332314545274</v>
      </c>
      <c r="E236" s="14">
        <f t="shared" si="15"/>
        <v>3724.210542151213</v>
      </c>
      <c r="F236" s="9">
        <f t="shared" si="18"/>
        <v>1.5652484271896132E-05</v>
      </c>
      <c r="G236" s="15">
        <f t="shared" si="16"/>
        <v>7.723265265738222E-06</v>
      </c>
      <c r="H236" s="15">
        <f t="shared" si="19"/>
        <v>3.861632632869111E-05</v>
      </c>
    </row>
    <row r="237" spans="3:8" ht="12.75">
      <c r="C237" s="14"/>
      <c r="D237" s="14"/>
      <c r="F237" s="9"/>
      <c r="G237" s="15"/>
      <c r="H237" s="15"/>
    </row>
    <row r="239" spans="1:4" ht="12.75">
      <c r="A239" t="s">
        <v>66</v>
      </c>
      <c r="C239" s="14"/>
      <c r="D239" s="14"/>
    </row>
    <row r="240" spans="1:4" ht="12.75">
      <c r="A240" t="s">
        <v>67</v>
      </c>
      <c r="C240" s="14"/>
      <c r="D240" s="14"/>
    </row>
    <row r="241" spans="1:4" ht="12.75">
      <c r="A241" t="s">
        <v>68</v>
      </c>
      <c r="C241" s="14"/>
      <c r="D241" s="14"/>
    </row>
    <row r="242" spans="1:4" ht="12.75">
      <c r="A242" t="s">
        <v>69</v>
      </c>
      <c r="C242" s="14"/>
      <c r="D242" s="14"/>
    </row>
    <row r="243" spans="3:4" ht="12.75">
      <c r="C243" s="14"/>
      <c r="D243" s="14"/>
    </row>
    <row r="244" spans="1:4" ht="12.75">
      <c r="A244" t="s">
        <v>70</v>
      </c>
      <c r="C244" s="14"/>
      <c r="D244" s="14"/>
    </row>
  </sheetData>
  <conditionalFormatting sqref="G237:H237">
    <cfRule type="cellIs" priority="1" dxfId="0" operator="greaterThan" stopIfTrue="1">
      <formula>"0.05"</formula>
    </cfRule>
  </conditionalFormatting>
  <conditionalFormatting sqref="H27:H236">
    <cfRule type="cellIs" priority="2" dxfId="0" operator="greaterThan" stopIfTrue="1">
      <formula>0.05</formula>
    </cfRule>
  </conditionalFormatting>
  <conditionalFormatting sqref="G27:G236">
    <cfRule type="cellIs" priority="3" dxfId="0" operator="greaterThan" stopIfTrue="1">
      <formula>1</formula>
    </cfRule>
  </conditionalFormatting>
  <printOptions/>
  <pageMargins left="0.7875" right="0.7875" top="0.7875" bottom="0.7875" header="0.5" footer="0.5"/>
  <pageSetup fitToHeight="255" fitToWidth="1" horizontalDpi="300" verticalDpi="300" orientation="portrait" scale="69" r:id="rId1"/>
  <headerFooter alignWithMargins="0">
    <oddFooter>&amp;LDoug Lung&amp;CRF Exposure Analysis Spreadsheet&amp;Rwww.transmitter.com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 Exposure Analysis Spreadsheet</dc:title>
  <dc:subject>RF Power Density Calculations</dc:subject>
  <dc:creator>Doug Lung</dc:creator>
  <cp:keywords>OET-65 FCC RF exposure 1.1310</cp:keywords>
  <dc:description/>
  <cp:lastModifiedBy>Doug Lung</cp:lastModifiedBy>
  <cp:lastPrinted>2003-07-14T14:31:17Z</cp:lastPrinted>
  <dcterms:created xsi:type="dcterms:W3CDTF">2003-05-28T21:15:19Z</dcterms:created>
  <dcterms:modified xsi:type="dcterms:W3CDTF">2003-07-14T17:49:37Z</dcterms:modified>
  <cp:category/>
  <cp:version/>
  <cp:contentType/>
  <cp:contentStatus/>
  <cp:revision>1</cp:revision>
</cp:coreProperties>
</file>